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8\"/>
    </mc:Choice>
  </mc:AlternateContent>
  <bookViews>
    <workbookView xWindow="0" yWindow="0" windowWidth="15360" windowHeight="8688" tabRatio="829" firstSheet="6" activeTab="6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Bdgt)'!$A$4:$P$4</definedName>
    <definedName name="_xlnm._FilterDatabase" localSheetId="16" hidden="1">'HC - Fund Level MTD (vs. Fcst)'!$A$6:$P$6</definedName>
    <definedName name="_xlnm._FilterDatabase" localSheetId="12" hidden="1">'HC - Fund Level MTD (vs. PY)'!$A$4:$P$4</definedName>
    <definedName name="_xlnm._FilterDatabase" localSheetId="15" hidden="1">'HC - Fund Level YTD (vs. Bdgt)'!$A$4:$P$4</definedName>
    <definedName name="_xlnm._FilterDatabase" localSheetId="17" hidden="1">'HC - Fund Level YTD (vs. Fcst)'!$A$6:$P$6</definedName>
    <definedName name="_xlnm._FilterDatabase" localSheetId="13" hidden="1">'HC - Fund Level YTD (vs. PY)'!$A$4:$P$4</definedName>
    <definedName name="_xlnm._FilterDatabase" localSheetId="8" hidden="1">'MC - Fund Level MTD (vs. Bdgt)'!$A$4:$P$4</definedName>
    <definedName name="_xlnm._FilterDatabase" localSheetId="10" hidden="1">'MC - Fund Level MTD (vs. Fcst)'!$A$6:$P$6</definedName>
    <definedName name="_xlnm._FilterDatabase" localSheetId="6" hidden="1">'MC - Fund Level MTD (vs. PY)'!$A$4:$P$4</definedName>
    <definedName name="_xlnm._FilterDatabase" localSheetId="9" hidden="1">'MC - Fund Level YTD (vs. Bdgt)'!$A$4:$P$4</definedName>
    <definedName name="_xlnm._FilterDatabase" localSheetId="11" hidden="1">'MC - Fund Level YTD (vs. Fcst)'!$A$6:$P$6</definedName>
    <definedName name="_xlnm._FilterDatabase" localSheetId="7" hidden="1">'MC - Fund Level YTD (vs. PY)'!$A$4:$P$4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0">'Enrollment by PAC - County '!$A$1:$T$105</definedName>
    <definedName name="_xlnm.Print_Area" localSheetId="14">'HC - Fund Level MTD (vs. Bdgt)'!$A$1:$P$29</definedName>
    <definedName name="_xlnm.Print_Area" localSheetId="16">'HC - Fund Level MTD (vs. Fcst)'!$A$1:$P$35</definedName>
    <definedName name="_xlnm.Print_Area" localSheetId="12">'HC - Fund Level MTD (vs. PY)'!$A$1:$P$29</definedName>
    <definedName name="_xlnm.Print_Area" localSheetId="15">'HC - Fund Level YTD (vs. Bdgt)'!$A$1:$P$29</definedName>
    <definedName name="_xlnm.Print_Area" localSheetId="17">'HC - Fund Level YTD (vs. Fcst)'!$A$1:$P$35</definedName>
    <definedName name="_xlnm.Print_Area" localSheetId="13">'HC - Fund Level YTD (vs. PY)'!$A$1:$P$29</definedName>
    <definedName name="_xlnm.Print_Area" localSheetId="8">'MC - Fund Level MTD (vs. Bdgt)'!$A$1:$P$33</definedName>
    <definedName name="_xlnm.Print_Area" localSheetId="10">'MC - Fund Level MTD (vs. Fcst)'!$A$1:$P$34</definedName>
    <definedName name="_xlnm.Print_Area" localSheetId="6">'MC - Fund Level MTD (vs. PY)'!$A$1:$P$33</definedName>
    <definedName name="_xlnm.Print_Area" localSheetId="9">'MC - Fund Level YTD (vs. Bdgt)'!$A$1:$P$33</definedName>
    <definedName name="_xlnm.Print_Area" localSheetId="11">'MC - Fund Level YTD (vs. Fcst)'!$A$1:$P$34</definedName>
    <definedName name="_xlnm.Print_Area" localSheetId="7">'MC - Fund Level YTD (vs. PY)'!$A$1:$P$33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N14" i="27" s="1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N15" i="27" s="1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F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F12" i="27" l="1"/>
  <c r="N16" i="9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O8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P9" i="9" s="1"/>
  <c r="F7" i="9"/>
  <c r="M9" i="27"/>
  <c r="P9" i="27" s="1"/>
  <c r="F7" i="27"/>
  <c r="M7" i="9"/>
  <c r="P7" i="9" s="1"/>
  <c r="P14" i="27"/>
  <c r="F8" i="9"/>
  <c r="F15" i="9"/>
  <c r="N8" i="9"/>
  <c r="P8" i="9" s="1"/>
  <c r="E26" i="9"/>
  <c r="C26" i="9"/>
  <c r="F26" i="9" s="1"/>
  <c r="F10" i="9"/>
  <c r="O10" i="9"/>
  <c r="P10" i="9" s="1"/>
  <c r="M15" i="9"/>
  <c r="P19" i="27"/>
  <c r="F11" i="9"/>
  <c r="M11" i="9"/>
  <c r="P11" i="9" s="1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24" i="9"/>
  <c r="P21" i="9"/>
  <c r="P22" i="9"/>
  <c r="P19" i="9"/>
  <c r="P23" i="9"/>
  <c r="P14" i="9"/>
  <c r="P16" i="9"/>
  <c r="P12" i="9"/>
  <c r="P18" i="9"/>
  <c r="K26" i="9"/>
  <c r="P17" i="9"/>
  <c r="P20" i="9"/>
  <c r="P13" i="9"/>
  <c r="O26" i="9" l="1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<sst xmlns="http://schemas.openxmlformats.org/spreadsheetml/2006/main" count="1657" uniqueCount="479">
  <si>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</si>
  <si>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</si>
  <si>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</si>
  <si>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</si>
  <si>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</si>
  <si>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</si>
  <si>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</si>
  <si>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</si>
  <si>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</si>
  <si>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</si>
  <si>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</si>
  <si>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</si>
  <si>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</si>
  <si>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</si>
  <si>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</si>
  <si>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</si>
  <si>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</si>
  <si>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</si>
  <si>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</si>
  <si>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</si>
  <si>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</si>
  <si>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</si>
  <si>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</si>
  <si>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</si>
  <si>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</si>
  <si>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</si>
  <si>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</si>
  <si>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</si>
  <si>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</si>
  <si>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</si>
  <si>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</si>
  <si>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</si>
  <si>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</si>
  <si>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</si>
  <si>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</si>
  <si>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</si>
  <si>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</si>
  <si>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</si>
  <si>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</si>
  <si>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</si>
  <si>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</si>
  <si>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</si>
  <si>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</si>
  <si>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</si>
  <si>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</si>
  <si>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</si>
  <si>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</si>
  <si>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</si>
  <si>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</si>
  <si>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</si>
  <si>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</si>
  <si>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</si>
  <si>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</si>
  <si>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</si>
  <si>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</si>
  <si>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</si>
  <si>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</si>
  <si>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</si>
  <si>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</si>
  <si>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</si>
  <si>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</si>
  <si>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</si>
  <si>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</si>
  <si>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</si>
  <si>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</si>
  <si>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</si>
  <si>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</si>
  <si>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</si>
  <si>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</si>
  <si>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</si>
  <si>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</si>
  <si>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</si>
  <si>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</si>
  <si>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</si>
  <si>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</si>
  <si>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</si>
  <si>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</si>
  <si>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</si>
  <si>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</si>
  <si>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</si>
  <si>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</si>
  <si>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</si>
  <si>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</si>
  <si>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</si>
  <si>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</si>
  <si>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</si>
  <si>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</si>
  <si>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</si>
  <si>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</si>
  <si>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</si>
  <si>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</si>
  <si>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</si>
  <si>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</si>
  <si>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</si>
  <si>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</si>
  <si>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</si>
  <si>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</si>
  <si>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</si>
  <si>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</si>
  <si>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</si>
  <si>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</si>
  <si>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</si>
  <si>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</si>
  <si>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</si>
  <si>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</si>
  <si>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</si>
  <si>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</si>
  <si>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</si>
  <si>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</si>
  <si>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</si>
  <si>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</si>
  <si>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</si>
  <si>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</si>
  <si>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</si>
  <si>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</si>
  <si>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</si>
  <si>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</si>
  <si>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</si>
  <si>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</si>
  <si>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</si>
  <si>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</si>
  <si>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</si>
  <si>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</si>
  <si>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</si>
  <si>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</si>
  <si>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</si>
  <si>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</si>
  <si>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</si>
  <si>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</si>
  <si>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</si>
  <si>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</si>
  <si>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</si>
  <si>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</si>
  <si>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</si>
  <si>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</si>
  <si>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</si>
  <si>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</si>
  <si>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</si>
  <si>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</si>
  <si>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</si>
  <si>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</si>
  <si>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</si>
  <si>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</si>
  <si>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</si>
  <si>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</si>
  <si>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</si>
  <si>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</si>
  <si>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</si>
  <si>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</si>
  <si>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</si>
  <si>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</si>
  <si>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</si>
  <si>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</si>
  <si>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</si>
  <si>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</si>
  <si>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</si>
  <si>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</si>
  <si>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</si>
  <si>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</si>
  <si>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</si>
  <si>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</si>
  <si>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</si>
  <si>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</si>
  <si>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</si>
  <si>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</si>
  <si>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</si>
  <si>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</si>
  <si>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</si>
  <si>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</si>
  <si>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</si>
  <si>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</si>
  <si>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</si>
  <si>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</si>
  <si>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</si>
  <si>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</si>
  <si>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</si>
  <si>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</si>
  <si>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</si>
  <si>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</si>
  <si>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</si>
  <si>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</si>
  <si>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</si>
  <si>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</si>
  <si>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</si>
  <si>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</si>
  <si>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</si>
  <si>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</si>
  <si>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</si>
  <si>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</si>
  <si>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</si>
  <si>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</si>
  <si>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</si>
  <si>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</si>
  <si>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</si>
  <si>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</si>
  <si>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</si>
  <si>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</si>
  <si>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</si>
  <si>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</si>
  <si>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</si>
  <si>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</si>
  <si>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</si>
  <si>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</si>
  <si>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</si>
  <si>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</si>
  <si>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</si>
  <si>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</si>
  <si>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</si>
  <si>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</si>
  <si>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</si>
  <si>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</si>
  <si>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</si>
  <si>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</si>
  <si>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</si>
  <si>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</si>
  <si>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</si>
  <si>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</si>
  <si>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</si>
  <si>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</si>
  <si>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</si>
  <si>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</si>
  <si>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</si>
  <si>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</si>
  <si>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</si>
  <si>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</si>
  <si>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</si>
  <si>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</si>
  <si>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</si>
  <si>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</si>
  <si>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</si>
  <si>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</si>
  <si>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</si>
  <si>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</si>
  <si>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</si>
  <si>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</si>
  <si>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</si>
  <si>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</si>
  <si>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</si>
  <si>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</si>
  <si>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</si>
  <si>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</si>
  <si>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</si>
  <si>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</si>
  <si>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</si>
  <si>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</si>
  <si>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</si>
  <si>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</si>
  <si>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</si>
  <si>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</si>
  <si>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</si>
  <si>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</si>
  <si>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</si>
  <si>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</si>
  <si>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</si>
  <si>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</si>
  <si>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</si>
  <si>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</si>
  <si>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</si>
  <si>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</si>
  <si>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</si>
  <si>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</si>
  <si>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</si>
  <si>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</si>
  <si>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</si>
  <si>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</si>
  <si>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</si>
  <si>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</si>
  <si>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</si>
  <si>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</si>
  <si>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</si>
  <si>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</si>
  <si>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</si>
  <si>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</si>
  <si>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</si>
  <si>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</si>
  <si>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</si>
  <si>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</si>
  <si>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</si>
  <si>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</si>
  <si>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</si>
  <si>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</si>
  <si>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</si>
  <si>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</si>
  <si>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</si>
  <si>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</si>
  <si>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</si>
  <si>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</si>
  <si>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</si>
  <si>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</si>
  <si>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</si>
  <si>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</si>
  <si>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</si>
  <si>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</si>
  <si>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</si>
  <si>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</si>
  <si>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</si>
  <si>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</si>
  <si>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</si>
  <si>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</si>
  <si>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</si>
  <si>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</si>
  <si>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</si>
  <si>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</si>
  <si>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</si>
  <si>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</si>
  <si>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</si>
  <si>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</si>
  <si>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</si>
  <si>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</si>
  <si>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</si>
  <si>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</si>
  <si>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</si>
  <si>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</si>
  <si>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</si>
  <si>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</si>
  <si>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</si>
  <si>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</si>
  <si>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</si>
  <si>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</si>
  <si>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</si>
  <si>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</si>
  <si>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</si>
  <si>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</si>
  <si>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</si>
  <si>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</si>
  <si>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</si>
  <si>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</si>
  <si>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</si>
  <si>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</si>
  <si>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</si>
  <si>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</si>
  <si>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</si>
  <si>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</si>
  <si>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</si>
  <si>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</si>
  <si>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</si>
  <si>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</si>
  <si>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</si>
  <si>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</si>
  <si>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</si>
  <si>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</si>
  <si>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</si>
  <si>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</si>
  <si>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</si>
  <si>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</si>
  <si>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</si>
  <si>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</si>
  <si>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</si>
  <si>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</si>
  <si>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</si>
  <si>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</si>
  <si>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</si>
  <si>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</si>
  <si>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</si>
  <si>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</si>
  <si>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</si>
  <si>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</si>
  <si>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</si>
  <si>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</si>
  <si>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</si>
  <si>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</si>
  <si>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</si>
  <si>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</si>
  <si>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</si>
  <si>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</si>
  <si>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</si>
  <si>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</si>
  <si>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</si>
  <si>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</si>
  <si>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</si>
  <si>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</si>
  <si>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</si>
  <si>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</si>
  <si>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</si>
  <si>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</si>
  <si>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</si>
  <si>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</si>
  <si>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</si>
  <si>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</si>
  <si>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</si>
  <si>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</si>
  <si>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</si>
  <si>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</si>
  <si>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</si>
  <si>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</si>
  <si>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</si>
  <si>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</si>
  <si>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</si>
  <si>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</si>
  <si>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</si>
  <si>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</si>
  <si>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</si>
  <si>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</si>
  <si>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</si>
  <si>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</si>
  <si>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</si>
  <si>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</si>
  <si>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</si>
  <si>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</si>
  <si>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</si>
  <si>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</si>
  <si>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</si>
  <si>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</si>
  <si>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</si>
  <si>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</si>
  <si>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</si>
  <si>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</si>
  <si>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</si>
  <si>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</si>
  <si>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</si>
  <si>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</si>
  <si>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</si>
  <si>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</si>
  <si>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</si>
  <si>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</si>
  <si>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</si>
  <si>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</si>
  <si>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</si>
  <si>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</si>
  <si>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</si>
  <si>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</si>
  <si>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</si>
  <si>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</si>
  <si>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</si>
  <si>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</si>
  <si>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</si>
  <si>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</si>
  <si>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</si>
  <si>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</si>
  <si>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</si>
  <si>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</si>
  <si>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</si>
  <si>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</si>
  <si>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</si>
  <si>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</si>
  <si>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</si>
  <si>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</si>
  <si>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</si>
  <si>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</si>
  <si>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</si>
  <si>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</si>
  <si>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</si>
  <si>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</si>
  <si>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</si>
  <si>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</si>
  <si>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</si>
  <si>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</si>
  <si>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</si>
  <si>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</si>
  <si>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</si>
  <si>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</si>
  <si>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</si>
  <si>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</si>
  <si>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</si>
  <si>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</si>
  <si>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ENROLLMENT AS OF MARCH 31, 2018 BY PROGRAM AID CATEGORY - COUNTY LEVEL</t>
  </si>
  <si>
    <t>2. Enrollment data as of March 31, 2018. These individuals were eligible for benefits in April 2018.</t>
  </si>
  <si>
    <t>Medicaid Transformation Legislative Reporting - Prepared by DMA Financial Planning &amp; Analysis on May 23, 2018</t>
  </si>
  <si>
    <t>Actuals - April 2017 (Month-End)</t>
  </si>
  <si>
    <t>Actuals - April 2018 (Month-End)</t>
  </si>
  <si>
    <t>Data Source for Actuals: April 2018 BD-701</t>
  </si>
  <si>
    <t>Actuals - April 2017 (YTD)</t>
  </si>
  <si>
    <t>Actuals - April 2018 (YTD)</t>
  </si>
  <si>
    <t>Auth. Budget - April 2018 (Month-End)</t>
  </si>
  <si>
    <t>Auth. Budget - April 2018 (YTD)</t>
  </si>
  <si>
    <t>Per Member Per Month Expenditures 
by Category of Service  (April 2018 Month-End)</t>
  </si>
  <si>
    <t>Enrollment for April 2018:</t>
  </si>
  <si>
    <t>Per Member Per Month Expenditures 
by Category of Service  (April 2018 - State Fiscal Year-to-Date)</t>
  </si>
  <si>
    <t>Total Member Months for April 2018:</t>
  </si>
  <si>
    <t>2. Fund 1320 ($36.9M) - Timing of cost settlement activity.</t>
  </si>
  <si>
    <t>1. Funds 1310/1331 ($59.8M) - Lower net fee-for-service payments along with capitation payments being under budget.</t>
  </si>
  <si>
    <t>3. Fund 1810 ($31.1M) - Revenue clearing entry in a non-budgeted accounting fund.</t>
  </si>
  <si>
    <t>1. Funds 1310/1331 ($135.9M) - Increase in year-over year checkwrites along with an increase in Parts A, B, and D Buy-in Invoices.</t>
  </si>
  <si>
    <t>*The total amounts are presented on a cash basis as of the end of the accounting period and do not reflect</t>
  </si>
  <si>
    <t xml:space="preserve">  end of year accruals or potential adjustments.</t>
  </si>
  <si>
    <t>App*</t>
  </si>
  <si>
    <t>Exp*</t>
  </si>
  <si>
    <t>Rev, Fed*</t>
  </si>
  <si>
    <t>Rev, Oth*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</si>
</sst>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66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165" fontId="7" fillId="0" borderId="5" xfId="1" applyNumberFormat="1" applyFont="1" applyFill="1" applyBorder="1"/>
    <xf numFmtId="0" fontId="13" fillId="0" borderId="1" xfId="0" applyFont="1" applyBorder="1" applyAlignment="1">
      <alignment horizontal="left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43" fontId="16" fillId="0" borderId="0" xfId="1" applyNumberFormat="1" applyFont="1" applyFill="1" applyBorder="1"/>
    <xf numFmtId="43" fontId="16" fillId="0" borderId="0" xfId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4" fontId="16" fillId="0" borderId="0" xfId="0" applyNumberFormat="1" applyFont="1" applyBorder="1" applyAlignment="1">
      <alignment horizontal="center" vertical="center"/>
    </xf>
    <xf numFmtId="44" fontId="19" fillId="0" borderId="0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0" fillId="0" borderId="1" xfId="1" applyNumberFormat="1" applyFont="1" applyBorder="1"/>
    <xf numFmtId="165" fontId="13" fillId="0" borderId="0" xfId="1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27" fillId="0" borderId="1" xfId="0" applyFont="1" applyFill="1" applyBorder="1"/>
    <xf numFmtId="165" fontId="27" fillId="0" borderId="1" xfId="1" applyNumberFormat="1" applyFont="1" applyBorder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6" fontId="8" fillId="0" borderId="1" xfId="2" applyNumberFormat="1" applyFont="1" applyFill="1" applyBorder="1" applyAlignment="1"/>
  </cellXfs>
  <cellStyles count="19">
    <cellStyle name="Comma" xfId="1" builtinId="3"/>
    <cellStyle name="Comma 2" xfId="8"/>
    <cellStyle name="Comma 3" xfId="11"/>
    <cellStyle name="Comma 4" xfId="13"/>
    <cellStyle name="Comma 5" xfId="16"/>
    <cellStyle name="Currency" xfId="2" builtinId="4"/>
    <cellStyle name="Currency 2" xfId="9"/>
    <cellStyle name="Currency 2 2 2 2" xfId="5"/>
    <cellStyle name="Normal" xfId="0" builtinId="0"/>
    <cellStyle name="Normal 10 10" xfId="7"/>
    <cellStyle name="Normal 17 37" xfId="6"/>
    <cellStyle name="Normal 2" xfId="10"/>
    <cellStyle name="Normal 2 2" xfId="4"/>
    <cellStyle name="Normal 3" xfId="15"/>
    <cellStyle name="Normal 4" xfId="18"/>
    <cellStyle name="Normal 46" xfId="14"/>
    <cellStyle name="Normal 7" xfId="12"/>
    <cellStyle name="Percent" xfId="3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Q167"/>
  <sheetViews>
    <sheetView zoomScale="85" zoomScaleNormal="85" workbookViewId="0">
      <pane xSplit="2" ySplit="3" topLeftCell="I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8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8" t="s">
        <v>388</v>
      </c>
      <c r="AQ3" s="98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9">
        <f>SUMIF($E$3:$AN$3,$AP$1,$E4:$AN4)</f>
        <v>0</v>
      </c>
      <c r="AQ4" s="99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9">
        <f t="shared" ref="AP5:AP68" si="0">SUMIF($E$3:$AN$3,$AP$1,$E5:$AN5)</f>
        <v>0</v>
      </c>
      <c r="AQ5" s="99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9">
        <f t="shared" si="0"/>
        <v>0</v>
      </c>
      <c r="AQ6" s="99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9">
        <f t="shared" si="0"/>
        <v>0</v>
      </c>
      <c r="AQ7" s="99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9">
        <f t="shared" si="0"/>
        <v>0</v>
      </c>
      <c r="AQ8" s="99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9">
        <f t="shared" si="0"/>
        <v>0</v>
      </c>
      <c r="AQ9" s="99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9">
        <f t="shared" si="0"/>
        <v>0</v>
      </c>
      <c r="AQ10" s="99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9">
        <f t="shared" si="0"/>
        <v>0</v>
      </c>
      <c r="AQ11" s="99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9">
        <f t="shared" si="0"/>
        <v>0</v>
      </c>
      <c r="AQ12" s="99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9">
        <f t="shared" si="0"/>
        <v>0</v>
      </c>
      <c r="AQ13" s="99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9">
        <f t="shared" si="0"/>
        <v>0</v>
      </c>
      <c r="AQ14" s="99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9">
        <f t="shared" si="0"/>
        <v>0</v>
      </c>
      <c r="AQ15" s="99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9">
        <f t="shared" si="0"/>
        <v>0</v>
      </c>
      <c r="AQ16" s="99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9">
        <f t="shared" si="0"/>
        <v>0</v>
      </c>
      <c r="AQ17" s="99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9">
        <f t="shared" si="0"/>
        <v>0</v>
      </c>
      <c r="AQ18" s="99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9">
        <f t="shared" si="0"/>
        <v>0</v>
      </c>
      <c r="AQ19" s="99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9">
        <f t="shared" si="0"/>
        <v>0</v>
      </c>
      <c r="AQ20" s="99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9">
        <f t="shared" si="0"/>
        <v>0</v>
      </c>
      <c r="AQ21" s="99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9">
        <f t="shared" si="0"/>
        <v>0</v>
      </c>
      <c r="AQ22" s="99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9">
        <f t="shared" si="0"/>
        <v>0</v>
      </c>
      <c r="AQ23" s="99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9">
        <f t="shared" si="0"/>
        <v>0</v>
      </c>
      <c r="AQ24" s="99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9">
        <f t="shared" si="0"/>
        <v>0</v>
      </c>
      <c r="AQ25" s="99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9">
        <f t="shared" si="0"/>
        <v>0</v>
      </c>
      <c r="AQ26" s="99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9">
        <f t="shared" si="0"/>
        <v>0</v>
      </c>
      <c r="AQ27" s="99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9">
        <f t="shared" si="0"/>
        <v>0</v>
      </c>
      <c r="AQ28" s="99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9">
        <f t="shared" si="0"/>
        <v>0</v>
      </c>
      <c r="AQ29" s="99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9">
        <f t="shared" si="0"/>
        <v>0</v>
      </c>
      <c r="AQ30" s="99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9">
        <f t="shared" si="0"/>
        <v>0</v>
      </c>
      <c r="AQ31" s="99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9">
        <f t="shared" si="0"/>
        <v>0</v>
      </c>
      <c r="AQ32" s="99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9">
        <f t="shared" si="0"/>
        <v>0</v>
      </c>
      <c r="AQ33" s="99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9">
        <f t="shared" si="0"/>
        <v>0</v>
      </c>
      <c r="AQ34" s="99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9">
        <f t="shared" si="0"/>
        <v>0</v>
      </c>
      <c r="AQ35" s="99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9">
        <f t="shared" si="0"/>
        <v>0</v>
      </c>
      <c r="AQ36" s="99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9">
        <f t="shared" si="0"/>
        <v>0</v>
      </c>
      <c r="AQ37" s="99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9">
        <f t="shared" si="0"/>
        <v>0</v>
      </c>
      <c r="AQ38" s="99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9">
        <f t="shared" si="0"/>
        <v>0</v>
      </c>
      <c r="AQ39" s="99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9">
        <f t="shared" si="0"/>
        <v>0</v>
      </c>
      <c r="AQ40" s="99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9">
        <f t="shared" si="0"/>
        <v>0</v>
      </c>
      <c r="AQ41" s="99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9">
        <f t="shared" si="0"/>
        <v>0</v>
      </c>
      <c r="AQ42" s="99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9">
        <f t="shared" si="0"/>
        <v>0</v>
      </c>
      <c r="AQ43" s="99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9">
        <f t="shared" si="0"/>
        <v>0</v>
      </c>
      <c r="AQ44" s="99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9">
        <f t="shared" si="0"/>
        <v>0</v>
      </c>
      <c r="AQ45" s="99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9">
        <f t="shared" si="0"/>
        <v>0</v>
      </c>
      <c r="AQ46" s="99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9">
        <f t="shared" si="0"/>
        <v>0</v>
      </c>
      <c r="AQ47" s="99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9">
        <f t="shared" si="0"/>
        <v>0</v>
      </c>
      <c r="AQ48" s="99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9">
        <f t="shared" si="0"/>
        <v>0</v>
      </c>
      <c r="AQ49" s="99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9">
        <f t="shared" si="0"/>
        <v>0</v>
      </c>
      <c r="AQ50" s="99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9">
        <f t="shared" si="0"/>
        <v>0</v>
      </c>
      <c r="AQ51" s="99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9">
        <f t="shared" si="0"/>
        <v>0</v>
      </c>
      <c r="AQ52" s="99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9">
        <f t="shared" si="0"/>
        <v>0</v>
      </c>
      <c r="AQ53" s="99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9">
        <f t="shared" si="0"/>
        <v>0</v>
      </c>
      <c r="AQ54" s="99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9">
        <f t="shared" si="0"/>
        <v>0</v>
      </c>
      <c r="AQ55" s="99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9">
        <f t="shared" si="0"/>
        <v>0</v>
      </c>
      <c r="AQ56" s="99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9">
        <f t="shared" si="0"/>
        <v>0</v>
      </c>
      <c r="AQ57" s="99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9">
        <f t="shared" si="0"/>
        <v>0</v>
      </c>
      <c r="AQ58" s="99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9">
        <f t="shared" si="0"/>
        <v>0</v>
      </c>
      <c r="AQ59" s="99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9">
        <f t="shared" si="0"/>
        <v>0</v>
      </c>
      <c r="AQ60" s="99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9">
        <f t="shared" si="0"/>
        <v>0</v>
      </c>
      <c r="AQ61" s="99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9">
        <f t="shared" si="0"/>
        <v>0</v>
      </c>
      <c r="AQ62" s="99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9">
        <f t="shared" si="0"/>
        <v>0</v>
      </c>
      <c r="AQ63" s="99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9">
        <f t="shared" si="0"/>
        <v>0</v>
      </c>
      <c r="AQ64" s="99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9">
        <f t="shared" si="0"/>
        <v>0</v>
      </c>
      <c r="AQ65" s="99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9">
        <f t="shared" si="0"/>
        <v>0</v>
      </c>
      <c r="AQ66" s="99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9">
        <f t="shared" si="0"/>
        <v>0</v>
      </c>
      <c r="AQ67" s="99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9">
        <f t="shared" si="0"/>
        <v>0</v>
      </c>
      <c r="AQ68" s="99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9">
        <f t="shared" ref="AP69:AP132" si="1">SUMIF($E$3:$AN$3,$AP$1,$E69:$AN69)</f>
        <v>0</v>
      </c>
      <c r="AQ69" s="99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9">
        <f t="shared" si="1"/>
        <v>0</v>
      </c>
      <c r="AQ70" s="99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9">
        <f t="shared" si="1"/>
        <v>0</v>
      </c>
      <c r="AQ71" s="99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9">
        <f t="shared" si="1"/>
        <v>0</v>
      </c>
      <c r="AQ72" s="99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9">
        <f t="shared" si="1"/>
        <v>0</v>
      </c>
      <c r="AQ73" s="99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9">
        <f t="shared" si="1"/>
        <v>0</v>
      </c>
      <c r="AQ74" s="99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9">
        <f t="shared" si="1"/>
        <v>0</v>
      </c>
      <c r="AQ75" s="99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9">
        <f t="shared" si="1"/>
        <v>0</v>
      </c>
      <c r="AQ76" s="99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9">
        <f t="shared" si="1"/>
        <v>0</v>
      </c>
      <c r="AQ77" s="99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9">
        <f t="shared" si="1"/>
        <v>0</v>
      </c>
      <c r="AQ78" s="99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9">
        <f t="shared" si="1"/>
        <v>0</v>
      </c>
      <c r="AQ79" s="99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9">
        <f t="shared" si="1"/>
        <v>0</v>
      </c>
      <c r="AQ80" s="99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9">
        <f t="shared" si="1"/>
        <v>0</v>
      </c>
      <c r="AQ81" s="99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9">
        <f t="shared" si="1"/>
        <v>0</v>
      </c>
      <c r="AQ82" s="99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9">
        <f t="shared" si="1"/>
        <v>0</v>
      </c>
      <c r="AQ83" s="99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9">
        <f t="shared" si="1"/>
        <v>0</v>
      </c>
      <c r="AQ84" s="99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9">
        <f t="shared" si="1"/>
        <v>0</v>
      </c>
      <c r="AQ85" s="99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9">
        <f t="shared" si="1"/>
        <v>0</v>
      </c>
      <c r="AQ86" s="99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9">
        <f t="shared" si="1"/>
        <v>0</v>
      </c>
      <c r="AQ87" s="99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9">
        <f t="shared" si="1"/>
        <v>0</v>
      </c>
      <c r="AQ88" s="99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9">
        <f t="shared" si="1"/>
        <v>0</v>
      </c>
      <c r="AQ89" s="99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9">
        <f t="shared" si="1"/>
        <v>0</v>
      </c>
      <c r="AQ90" s="99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9">
        <f t="shared" si="1"/>
        <v>0</v>
      </c>
      <c r="AQ91" s="99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9">
        <f t="shared" si="1"/>
        <v>0</v>
      </c>
      <c r="AQ92" s="99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9">
        <f t="shared" si="1"/>
        <v>0</v>
      </c>
      <c r="AQ93" s="99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9">
        <f t="shared" si="1"/>
        <v>0</v>
      </c>
      <c r="AQ94" s="99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9">
        <f t="shared" si="1"/>
        <v>0</v>
      </c>
      <c r="AQ95" s="99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9">
        <f t="shared" si="1"/>
        <v>0</v>
      </c>
      <c r="AQ96" s="99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9">
        <f t="shared" si="1"/>
        <v>0</v>
      </c>
      <c r="AQ97" s="99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9">
        <f t="shared" si="1"/>
        <v>0</v>
      </c>
      <c r="AQ98" s="99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9">
        <f t="shared" si="1"/>
        <v>0</v>
      </c>
      <c r="AQ99" s="99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9">
        <f t="shared" si="1"/>
        <v>0</v>
      </c>
      <c r="AQ100" s="99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9">
        <f t="shared" si="1"/>
        <v>0</v>
      </c>
      <c r="AQ101" s="99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9">
        <f t="shared" si="1"/>
        <v>0</v>
      </c>
      <c r="AQ102" s="99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9">
        <f t="shared" si="1"/>
        <v>0</v>
      </c>
      <c r="AQ103" s="99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9">
        <f t="shared" si="1"/>
        <v>0</v>
      </c>
      <c r="AQ104" s="99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9">
        <f t="shared" si="1"/>
        <v>0</v>
      </c>
      <c r="AQ105" s="99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9">
        <f t="shared" si="1"/>
        <v>0</v>
      </c>
      <c r="AQ106" s="99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9">
        <f t="shared" si="1"/>
        <v>0</v>
      </c>
      <c r="AQ107" s="99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9">
        <f t="shared" si="1"/>
        <v>0</v>
      </c>
      <c r="AQ108" s="99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9">
        <f t="shared" si="1"/>
        <v>0</v>
      </c>
      <c r="AQ109" s="99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9">
        <f t="shared" si="1"/>
        <v>0</v>
      </c>
      <c r="AQ110" s="99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9">
        <f t="shared" si="1"/>
        <v>0</v>
      </c>
      <c r="AQ111" s="99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9">
        <f t="shared" si="1"/>
        <v>0</v>
      </c>
      <c r="AQ112" s="99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9">
        <f t="shared" si="1"/>
        <v>0</v>
      </c>
      <c r="AQ113" s="99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9">
        <f t="shared" si="1"/>
        <v>0</v>
      </c>
      <c r="AQ114" s="99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9">
        <f t="shared" si="1"/>
        <v>0</v>
      </c>
      <c r="AQ115" s="99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9">
        <f t="shared" si="1"/>
        <v>0</v>
      </c>
      <c r="AQ116" s="99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9">
        <f t="shared" si="1"/>
        <v>0</v>
      </c>
      <c r="AQ117" s="99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9">
        <f t="shared" si="1"/>
        <v>0</v>
      </c>
      <c r="AQ118" s="99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9">
        <f t="shared" si="1"/>
        <v>0</v>
      </c>
      <c r="AQ119" s="99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9">
        <f t="shared" si="1"/>
        <v>0</v>
      </c>
      <c r="AQ120" s="99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9">
        <f t="shared" si="1"/>
        <v>0</v>
      </c>
      <c r="AQ121" s="99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9">
        <f t="shared" si="1"/>
        <v>0</v>
      </c>
      <c r="AQ122" s="99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9">
        <f t="shared" si="1"/>
        <v>0</v>
      </c>
      <c r="AQ123" s="99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9">
        <f t="shared" si="1"/>
        <v>0</v>
      </c>
      <c r="AQ124" s="99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9">
        <f t="shared" si="1"/>
        <v>0</v>
      </c>
      <c r="AQ125" s="99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9">
        <f t="shared" si="1"/>
        <v>0</v>
      </c>
      <c r="AQ126" s="99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9">
        <f t="shared" si="1"/>
        <v>0</v>
      </c>
      <c r="AQ127" s="99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9">
        <f t="shared" si="1"/>
        <v>0</v>
      </c>
      <c r="AQ128" s="99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9">
        <f t="shared" si="1"/>
        <v>0</v>
      </c>
      <c r="AQ129" s="99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9">
        <f t="shared" si="1"/>
        <v>0</v>
      </c>
      <c r="AQ130" s="99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9">
        <f t="shared" si="1"/>
        <v>0</v>
      </c>
      <c r="AQ131" s="99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9">
        <f t="shared" si="1"/>
        <v>0</v>
      </c>
      <c r="AQ132" s="99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9">
        <f t="shared" ref="AP133:AP159" si="2">SUMIF($E$3:$AN$3,$AP$1,$E133:$AN133)</f>
        <v>0</v>
      </c>
      <c r="AQ133" s="99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9">
        <f t="shared" si="2"/>
        <v>0</v>
      </c>
      <c r="AQ134" s="99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9">
        <f t="shared" si="2"/>
        <v>0</v>
      </c>
      <c r="AQ135" s="99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9">
        <f t="shared" si="2"/>
        <v>0</v>
      </c>
      <c r="AQ136" s="99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9">
        <f t="shared" si="2"/>
        <v>0</v>
      </c>
      <c r="AQ137" s="99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9">
        <f t="shared" si="2"/>
        <v>0</v>
      </c>
      <c r="AQ138" s="99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9">
        <f t="shared" si="2"/>
        <v>0</v>
      </c>
      <c r="AQ139" s="99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9">
        <f t="shared" si="2"/>
        <v>0</v>
      </c>
      <c r="AQ140" s="99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9">
        <f t="shared" si="2"/>
        <v>0</v>
      </c>
      <c r="AQ141" s="99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9">
        <f t="shared" si="2"/>
        <v>0</v>
      </c>
      <c r="AQ142" s="99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9">
        <f t="shared" si="2"/>
        <v>0</v>
      </c>
      <c r="AQ143" s="99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9">
        <f t="shared" si="2"/>
        <v>0</v>
      </c>
      <c r="AQ144" s="99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9">
        <f t="shared" si="2"/>
        <v>0</v>
      </c>
      <c r="AQ145" s="99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9">
        <f t="shared" si="2"/>
        <v>0</v>
      </c>
      <c r="AQ146" s="99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9">
        <f t="shared" si="2"/>
        <v>0</v>
      </c>
      <c r="AQ147" s="99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9">
        <f t="shared" si="2"/>
        <v>0</v>
      </c>
      <c r="AQ148" s="99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9">
        <f t="shared" si="2"/>
        <v>0</v>
      </c>
      <c r="AQ149" s="99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9">
        <f t="shared" si="2"/>
        <v>0</v>
      </c>
      <c r="AQ150" s="99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9">
        <f t="shared" si="2"/>
        <v>0</v>
      </c>
      <c r="AQ151" s="99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9">
        <f t="shared" si="2"/>
        <v>0</v>
      </c>
      <c r="AQ152" s="99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9">
        <f t="shared" si="2"/>
        <v>0</v>
      </c>
      <c r="AQ153" s="99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9">
        <f t="shared" si="2"/>
        <v>0</v>
      </c>
      <c r="AQ154" s="99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9">
        <f t="shared" si="2"/>
        <v>0</v>
      </c>
      <c r="AQ155" s="99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9">
        <f t="shared" si="2"/>
        <v>0</v>
      </c>
      <c r="AQ156" s="99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9">
        <f t="shared" si="2"/>
        <v>0</v>
      </c>
      <c r="AQ157" s="99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9">
        <f t="shared" si="2"/>
        <v>0</v>
      </c>
      <c r="AQ158" s="99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9">
        <f t="shared" si="2"/>
        <v>0</v>
      </c>
      <c r="AQ159" s="99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</sheetPr>
  <dimension ref="A2:S38"/>
  <sheetViews>
    <sheetView view="pageBreakPreview" zoomScale="70" zoomScaleNormal="85" zoomScaleSheetLayoutView="70" workbookViewId="0">
      <selection activeCell="C4" sqref="C4:P4"/>
    </sheetView>
  </sheetViews>
  <sheetFormatPr defaultRowHeight="14.4" x14ac:dyDescent="0.3"/>
  <cols>
    <col min="1" max="1" width="9" style="31" customWidth="1"/>
    <col min="2" max="2" width="48.554687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416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6.05" customHeight="1" x14ac:dyDescent="0.3">
      <c r="A3" s="57"/>
      <c r="B3" s="59"/>
      <c r="C3" s="152" t="s">
        <v>464</v>
      </c>
      <c r="D3" s="152"/>
      <c r="E3" s="152"/>
      <c r="F3" s="152"/>
      <c r="G3" s="60"/>
      <c r="H3" s="152" t="s">
        <v>462</v>
      </c>
      <c r="I3" s="152"/>
      <c r="J3" s="152"/>
      <c r="K3" s="152"/>
      <c r="L3" s="60"/>
      <c r="M3" s="152" t="s">
        <v>94</v>
      </c>
      <c r="N3" s="152"/>
      <c r="O3" s="152"/>
      <c r="P3" s="152"/>
      <c r="Q3" s="15"/>
      <c r="S3" s="62"/>
    </row>
    <row r="4" spans="1:19" s="58" customFormat="1" ht="16.05" customHeight="1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 s="15"/>
    </row>
    <row r="5" spans="1:19" ht="19.5" customHeight="1" x14ac:dyDescent="0.3">
      <c r="A5" s="9">
        <v>1310</v>
      </c>
      <c r="B5" s="10" t="s">
        <v>400</v>
      </c>
      <c r="C5" s="11">
        <v>10540.496522789352</v>
      </c>
      <c r="D5" s="11">
        <v>6962.4642674581901</v>
      </c>
      <c r="E5" s="11">
        <v>146.70153320274468</v>
      </c>
      <c r="F5" s="11">
        <v>3431.3307221284172</v>
      </c>
      <c r="G5" s="11">
        <v>10330.855926639993</v>
      </c>
      <c r="H5" s="11">
        <v>10330.855926639993</v>
      </c>
      <c r="I5" s="11">
        <v>6821.8611585800008</v>
      </c>
      <c r="J5" s="11">
        <v>148.96451504000001</v>
      </c>
      <c r="K5" s="11">
        <v>3360.0302530199924</v>
      </c>
      <c r="L5" s="11"/>
      <c r="M5" s="11">
        <v>-209.64059614935832</v>
      </c>
      <c r="N5" s="11">
        <v>-140.60310887818923</v>
      </c>
      <c r="O5" s="11">
        <v>2.2629818372553245</v>
      </c>
      <c r="P5" s="11">
        <v>-71.300469108424409</v>
      </c>
      <c r="Q5" s="15"/>
    </row>
    <row r="6" spans="1:19" s="15" customFormat="1" ht="19.5" customHeight="1" x14ac:dyDescent="0.3">
      <c r="A6" s="12">
        <v>1331</v>
      </c>
      <c r="B6" s="13" t="s">
        <v>404</v>
      </c>
      <c r="C6" s="34">
        <v>-943.46728291340082</v>
      </c>
      <c r="D6" s="34">
        <v>-645.5447666600536</v>
      </c>
      <c r="E6" s="34">
        <v>0</v>
      </c>
      <c r="F6" s="34">
        <v>-297.92251625334723</v>
      </c>
      <c r="G6" s="56">
        <v>948.33183789000009</v>
      </c>
      <c r="H6" s="34">
        <v>-948.33183789000009</v>
      </c>
      <c r="I6" s="34">
        <v>-661.86983810000004</v>
      </c>
      <c r="J6" s="34">
        <v>0</v>
      </c>
      <c r="K6" s="34">
        <v>-286.46199979000005</v>
      </c>
      <c r="L6" s="14"/>
      <c r="M6" s="34">
        <v>-4.8645549765992655</v>
      </c>
      <c r="N6" s="34">
        <v>-16.325071439946441</v>
      </c>
      <c r="O6" s="34">
        <v>0</v>
      </c>
      <c r="P6" s="34">
        <v>11.460516463347176</v>
      </c>
    </row>
    <row r="7" spans="1:19" ht="19.5" customHeight="1" x14ac:dyDescent="0.3">
      <c r="A7" s="9">
        <v>1337</v>
      </c>
      <c r="B7" s="10" t="s">
        <v>405</v>
      </c>
      <c r="C7" s="32">
        <v>963.37083439896799</v>
      </c>
      <c r="D7" s="32">
        <v>523.30864924300317</v>
      </c>
      <c r="E7" s="32">
        <v>467.83738862223737</v>
      </c>
      <c r="F7" s="32">
        <v>-27.775203466272558</v>
      </c>
      <c r="G7" s="11">
        <v>873.57422903999998</v>
      </c>
      <c r="H7" s="32">
        <v>873.57422903999998</v>
      </c>
      <c r="I7" s="32">
        <v>494.53344538999994</v>
      </c>
      <c r="J7" s="32">
        <v>415.79279625999999</v>
      </c>
      <c r="K7" s="32">
        <v>-36.752012609999952</v>
      </c>
      <c r="L7" s="16"/>
      <c r="M7" s="32">
        <v>-89.796605358968009</v>
      </c>
      <c r="N7" s="32">
        <v>-28.775203853003234</v>
      </c>
      <c r="O7" s="32">
        <v>-52.044592362237381</v>
      </c>
      <c r="P7" s="32">
        <v>-8.9768091437273938</v>
      </c>
    </row>
    <row r="8" spans="1:19" s="15" customFormat="1" ht="19.5" customHeight="1" x14ac:dyDescent="0.3">
      <c r="A8" s="12">
        <v>1311</v>
      </c>
      <c r="B8" s="13" t="s">
        <v>401</v>
      </c>
      <c r="C8" s="34">
        <v>173.35057714781541</v>
      </c>
      <c r="D8" s="34">
        <v>120.24232512862889</v>
      </c>
      <c r="E8" s="34">
        <v>0</v>
      </c>
      <c r="F8" s="34">
        <v>53.108252019186523</v>
      </c>
      <c r="G8" s="56">
        <v>169.35672903</v>
      </c>
      <c r="H8" s="34">
        <v>169.35672903</v>
      </c>
      <c r="I8" s="34">
        <v>117.98387788000002</v>
      </c>
      <c r="J8" s="34">
        <v>0</v>
      </c>
      <c r="K8" s="34">
        <v>51.372851149999974</v>
      </c>
      <c r="L8" s="14"/>
      <c r="M8" s="34">
        <v>-3.9938481178154177</v>
      </c>
      <c r="N8" s="34">
        <v>-2.2584472486288689</v>
      </c>
      <c r="O8" s="34">
        <v>0</v>
      </c>
      <c r="P8" s="34">
        <v>-1.7354008691865488</v>
      </c>
    </row>
    <row r="9" spans="1:19" ht="19.5" customHeight="1" x14ac:dyDescent="0.3">
      <c r="A9" s="9">
        <v>1993</v>
      </c>
      <c r="B9" s="10" t="s">
        <v>409</v>
      </c>
      <c r="C9" s="32">
        <v>0</v>
      </c>
      <c r="D9" s="32">
        <v>-17.335170000000002</v>
      </c>
      <c r="E9" s="32">
        <v>17.335170000000002</v>
      </c>
      <c r="F9" s="32">
        <v>0</v>
      </c>
      <c r="G9" s="11">
        <v>143.41069650000006</v>
      </c>
      <c r="H9" s="32">
        <v>143.41069650000006</v>
      </c>
      <c r="I9" s="32">
        <v>74.739654260000023</v>
      </c>
      <c r="J9" s="32">
        <v>75.044786560000006</v>
      </c>
      <c r="K9" s="32">
        <v>-6.3737443199999717</v>
      </c>
      <c r="L9" s="16"/>
      <c r="M9" s="32">
        <v>143.41069650000006</v>
      </c>
      <c r="N9" s="32">
        <v>92.074824260000028</v>
      </c>
      <c r="O9" s="32">
        <v>57.709616560000001</v>
      </c>
      <c r="P9" s="32">
        <v>-6.3737443199999717</v>
      </c>
    </row>
    <row r="10" spans="1:19" s="15" customFormat="1" ht="19.5" customHeight="1" x14ac:dyDescent="0.3">
      <c r="A10" s="12">
        <v>1320</v>
      </c>
      <c r="B10" s="13" t="s">
        <v>402</v>
      </c>
      <c r="C10" s="34">
        <v>242.95805285821683</v>
      </c>
      <c r="D10" s="34">
        <v>157.25664641617422</v>
      </c>
      <c r="E10" s="34">
        <v>63.040104082397029</v>
      </c>
      <c r="F10" s="34">
        <v>22.661302359645582</v>
      </c>
      <c r="G10" s="56">
        <v>119.26101401000003</v>
      </c>
      <c r="H10" s="34">
        <v>119.26101401000003</v>
      </c>
      <c r="I10" s="34">
        <v>82.380058820000016</v>
      </c>
      <c r="J10" s="34">
        <v>51.163688030000003</v>
      </c>
      <c r="K10" s="34">
        <v>-14.282732839999994</v>
      </c>
      <c r="L10" s="14"/>
      <c r="M10" s="34">
        <v>-123.69703884821681</v>
      </c>
      <c r="N10" s="34">
        <v>-74.876587596174204</v>
      </c>
      <c r="O10" s="34">
        <v>-11.876416052397026</v>
      </c>
      <c r="P10" s="34">
        <v>-36.944035199645576</v>
      </c>
    </row>
    <row r="11" spans="1:19" ht="19.5" customHeight="1" x14ac:dyDescent="0.3">
      <c r="A11" s="9">
        <v>1102</v>
      </c>
      <c r="B11" s="10" t="s">
        <v>398</v>
      </c>
      <c r="C11" s="32">
        <v>133.1924208333333</v>
      </c>
      <c r="D11" s="32">
        <v>77.924786666666662</v>
      </c>
      <c r="E11" s="32">
        <v>22.6586675</v>
      </c>
      <c r="F11" s="32">
        <v>32.608966666666639</v>
      </c>
      <c r="G11" s="11">
        <v>108.12944354000003</v>
      </c>
      <c r="H11" s="32">
        <v>108.12944354000003</v>
      </c>
      <c r="I11" s="32">
        <v>61.621438559999994</v>
      </c>
      <c r="J11" s="32">
        <v>21.034671230000001</v>
      </c>
      <c r="K11" s="32">
        <v>25.47333375000003</v>
      </c>
      <c r="L11" s="32"/>
      <c r="M11" s="32">
        <v>-25.062977293333276</v>
      </c>
      <c r="N11" s="32">
        <v>-16.303348106666668</v>
      </c>
      <c r="O11" s="32">
        <v>-1.6239962699999992</v>
      </c>
      <c r="P11" s="32">
        <v>-7.1356329166666086</v>
      </c>
    </row>
    <row r="12" spans="1:19" s="15" customFormat="1" ht="19.5" customHeight="1" x14ac:dyDescent="0.3">
      <c r="A12" s="12">
        <v>1330</v>
      </c>
      <c r="B12" s="13" t="s">
        <v>403</v>
      </c>
      <c r="C12" s="34">
        <v>-70.116633333333354</v>
      </c>
      <c r="D12" s="34">
        <v>-46.4133048349319</v>
      </c>
      <c r="E12" s="34">
        <v>0</v>
      </c>
      <c r="F12" s="34">
        <v>-23.703328498401454</v>
      </c>
      <c r="G12" s="56">
        <v>69.610400650000159</v>
      </c>
      <c r="H12" s="34">
        <v>-69.610400650000159</v>
      </c>
      <c r="I12" s="34">
        <v>-44.212010920000012</v>
      </c>
      <c r="J12" s="34">
        <v>-3.8774629999999997E-2</v>
      </c>
      <c r="K12" s="34">
        <v>-25.359615100000148</v>
      </c>
      <c r="L12" s="14"/>
      <c r="M12" s="34">
        <v>0.50623268333319515</v>
      </c>
      <c r="N12" s="34">
        <v>2.2012939149318882</v>
      </c>
      <c r="O12" s="34">
        <v>-3.8774629999999997E-2</v>
      </c>
      <c r="P12" s="34">
        <v>-1.656286601598693</v>
      </c>
    </row>
    <row r="13" spans="1:19" ht="19.5" customHeight="1" x14ac:dyDescent="0.3">
      <c r="A13" s="9">
        <v>1101</v>
      </c>
      <c r="B13" s="10" t="s">
        <v>397</v>
      </c>
      <c r="C13" s="32">
        <v>36.556018916666652</v>
      </c>
      <c r="D13" s="32">
        <v>20.017113333333331</v>
      </c>
      <c r="E13" s="32">
        <v>1.5453658333333329</v>
      </c>
      <c r="F13" s="32">
        <v>14.993539749999988</v>
      </c>
      <c r="G13" s="11">
        <v>36.392318289999992</v>
      </c>
      <c r="H13" s="32">
        <v>36.392318289999992</v>
      </c>
      <c r="I13" s="32">
        <v>20.987611999999988</v>
      </c>
      <c r="J13" s="32">
        <v>1.7561252899999999</v>
      </c>
      <c r="K13" s="32">
        <v>13.648581000000004</v>
      </c>
      <c r="L13" s="16"/>
      <c r="M13" s="32">
        <v>-0.1637006266666603</v>
      </c>
      <c r="N13" s="32">
        <v>0.97049866666665707</v>
      </c>
      <c r="O13" s="32">
        <v>0.21075945666666707</v>
      </c>
      <c r="P13" s="32">
        <v>-1.3449587499999844</v>
      </c>
    </row>
    <row r="14" spans="1:19" s="15" customFormat="1" ht="19.5" customHeight="1" x14ac:dyDescent="0.3">
      <c r="A14" s="12">
        <v>1103</v>
      </c>
      <c r="B14" s="13" t="s">
        <v>399</v>
      </c>
      <c r="C14" s="34">
        <v>59.99385333333332</v>
      </c>
      <c r="D14" s="34">
        <v>58.154818333333345</v>
      </c>
      <c r="E14" s="34">
        <v>1.4024708333333329</v>
      </c>
      <c r="F14" s="34">
        <v>0.43656416666664133</v>
      </c>
      <c r="G14" s="56">
        <v>16.706424390000002</v>
      </c>
      <c r="H14" s="34">
        <v>16.706424390000002</v>
      </c>
      <c r="I14" s="34">
        <v>16.395135189999998</v>
      </c>
      <c r="J14" s="34">
        <v>5.9799999999999999E-2</v>
      </c>
      <c r="K14" s="34">
        <v>0.25148920000000446</v>
      </c>
      <c r="L14" s="34"/>
      <c r="M14" s="34">
        <v>-43.287428943333317</v>
      </c>
      <c r="N14" s="34">
        <v>-41.759683143333348</v>
      </c>
      <c r="O14" s="34">
        <v>-1.3426708333333328</v>
      </c>
      <c r="P14" s="34">
        <v>-0.18507496666663692</v>
      </c>
    </row>
    <row r="15" spans="1:19" ht="19.5" customHeight="1" x14ac:dyDescent="0.3">
      <c r="A15" s="9">
        <v>1340</v>
      </c>
      <c r="B15" s="10" t="s">
        <v>85</v>
      </c>
      <c r="C15" s="32">
        <v>0</v>
      </c>
      <c r="D15" s="32">
        <v>0</v>
      </c>
      <c r="E15" s="32">
        <v>0</v>
      </c>
      <c r="F15" s="32">
        <v>0</v>
      </c>
      <c r="G15" s="11">
        <v>2.6249252100000002</v>
      </c>
      <c r="H15" s="32">
        <v>-2.6249252100000002</v>
      </c>
      <c r="I15" s="32">
        <v>0</v>
      </c>
      <c r="J15" s="32">
        <v>9.9910084599999767</v>
      </c>
      <c r="K15" s="32">
        <v>-12.615933669999977</v>
      </c>
      <c r="L15" s="16"/>
      <c r="M15" s="32">
        <v>-2.6249252100000002</v>
      </c>
      <c r="N15" s="32">
        <v>0</v>
      </c>
      <c r="O15" s="32">
        <v>9.9910084599999767</v>
      </c>
      <c r="P15" s="32">
        <v>-12.615933669999977</v>
      </c>
    </row>
    <row r="16" spans="1:19" s="15" customFormat="1" ht="19.5" customHeight="1" x14ac:dyDescent="0.3">
      <c r="A16" s="12">
        <v>1350</v>
      </c>
      <c r="B16" s="13" t="s">
        <v>406</v>
      </c>
      <c r="C16" s="34">
        <v>0</v>
      </c>
      <c r="D16" s="34">
        <v>0</v>
      </c>
      <c r="E16" s="34">
        <v>0</v>
      </c>
      <c r="F16" s="34">
        <v>0</v>
      </c>
      <c r="G16" s="56">
        <v>0.50324396999999998</v>
      </c>
      <c r="H16" s="34">
        <v>-0.50324396999999998</v>
      </c>
      <c r="I16" s="34">
        <v>0</v>
      </c>
      <c r="J16" s="34">
        <v>0</v>
      </c>
      <c r="K16" s="34">
        <v>-0.50324396999999998</v>
      </c>
      <c r="L16" s="14"/>
      <c r="M16" s="34">
        <v>-0.50324396999999998</v>
      </c>
      <c r="N16" s="34">
        <v>0</v>
      </c>
      <c r="O16" s="34">
        <v>0</v>
      </c>
      <c r="P16" s="34">
        <v>-0.50324396999999998</v>
      </c>
    </row>
    <row r="17" spans="1:16" ht="19.5" customHeight="1" x14ac:dyDescent="0.3">
      <c r="A17" s="9">
        <v>1991</v>
      </c>
      <c r="B17" s="10" t="s">
        <v>408</v>
      </c>
      <c r="C17" s="32">
        <v>0</v>
      </c>
      <c r="D17" s="32">
        <v>0</v>
      </c>
      <c r="E17" s="32">
        <v>0</v>
      </c>
      <c r="F17" s="32">
        <v>0</v>
      </c>
      <c r="G17" s="11">
        <v>0</v>
      </c>
      <c r="H17" s="32">
        <v>0</v>
      </c>
      <c r="I17" s="32">
        <v>0.33621116000000001</v>
      </c>
      <c r="J17" s="32">
        <v>0</v>
      </c>
      <c r="K17" s="32">
        <v>-0.33621116000000001</v>
      </c>
      <c r="L17" s="16"/>
      <c r="M17" s="32">
        <v>0</v>
      </c>
      <c r="N17" s="32">
        <v>0.33621116000000001</v>
      </c>
      <c r="O17" s="32">
        <v>0</v>
      </c>
      <c r="P17" s="32">
        <v>-0.33621116000000001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25.9713925</v>
      </c>
      <c r="D18" s="34">
        <v>0</v>
      </c>
      <c r="E18" s="34">
        <v>25.9713925</v>
      </c>
      <c r="F18" s="34">
        <v>0</v>
      </c>
      <c r="G18" s="56">
        <v>0</v>
      </c>
      <c r="H18" s="34">
        <v>0</v>
      </c>
      <c r="I18" s="34">
        <v>0</v>
      </c>
      <c r="J18" s="34">
        <v>0.73154393999999989</v>
      </c>
      <c r="K18" s="34">
        <v>-0.73154393999999989</v>
      </c>
      <c r="L18" s="14"/>
      <c r="M18" s="34">
        <v>-25.9713925</v>
      </c>
      <c r="N18" s="34">
        <v>0</v>
      </c>
      <c r="O18" s="34">
        <v>-25.239848559999999</v>
      </c>
      <c r="P18" s="34">
        <v>-0.73154394000000167</v>
      </c>
    </row>
    <row r="19" spans="1:16" s="15" customFormat="1" ht="19.5" customHeight="1" x14ac:dyDescent="0.3">
      <c r="A19" s="9">
        <v>1210</v>
      </c>
      <c r="B19" s="10" t="s">
        <v>414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2" customHeight="1" x14ac:dyDescent="0.3">
      <c r="A20" s="12">
        <v>1810</v>
      </c>
      <c r="B20" s="13" t="s">
        <v>407</v>
      </c>
      <c r="C20" s="139">
        <v>0</v>
      </c>
      <c r="D20" s="139">
        <v>0</v>
      </c>
      <c r="E20" s="139">
        <v>0</v>
      </c>
      <c r="F20" s="139">
        <v>0</v>
      </c>
      <c r="G20" s="140">
        <v>0</v>
      </c>
      <c r="H20" s="139">
        <v>0</v>
      </c>
      <c r="I20" s="139">
        <v>31.04835864</v>
      </c>
      <c r="J20" s="139">
        <v>4.8660740000000008E-2</v>
      </c>
      <c r="K20" s="139">
        <v>-31.097019379999999</v>
      </c>
      <c r="L20" s="19"/>
      <c r="M20" s="139">
        <v>0</v>
      </c>
      <c r="N20" s="139">
        <v>31.04835864</v>
      </c>
      <c r="O20" s="139">
        <v>4.8660740000000008E-2</v>
      </c>
      <c r="P20" s="139">
        <v>-31.097019379999999</v>
      </c>
    </row>
    <row r="21" spans="1:16" s="15" customFormat="1" ht="19.5" customHeight="1" x14ac:dyDescent="0.3">
      <c r="A21" s="53">
        <v>1992</v>
      </c>
      <c r="B21" s="95" t="s">
        <v>90</v>
      </c>
      <c r="C21" s="33">
        <v>0</v>
      </c>
      <c r="D21" s="33">
        <v>-49.644847499999997</v>
      </c>
      <c r="E21" s="33">
        <v>49.644847499999997</v>
      </c>
      <c r="F21" s="33">
        <v>0</v>
      </c>
      <c r="G21" s="11">
        <v>0</v>
      </c>
      <c r="H21" s="33">
        <v>0</v>
      </c>
      <c r="I21" s="33">
        <v>-71.301955170000014</v>
      </c>
      <c r="J21" s="33">
        <v>59.471246150000006</v>
      </c>
      <c r="K21" s="33">
        <v>11.830709020000008</v>
      </c>
      <c r="L21" s="55"/>
      <c r="M21" s="33">
        <v>0</v>
      </c>
      <c r="N21" s="33">
        <v>-21.657107670000016</v>
      </c>
      <c r="O21" s="33">
        <v>9.8263986500000087</v>
      </c>
      <c r="P21" s="33">
        <v>11.830709020000008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11162.30575653095</v>
      </c>
      <c r="D23" s="26">
        <v>7160.4305175843438</v>
      </c>
      <c r="E23" s="26">
        <v>796.1369400740457</v>
      </c>
      <c r="F23" s="26">
        <v>3205.7382988725603</v>
      </c>
      <c r="G23" s="27"/>
      <c r="H23" s="26">
        <v>10776.616373719989</v>
      </c>
      <c r="I23" s="26">
        <v>6944.5031462899988</v>
      </c>
      <c r="J23" s="26">
        <v>784.02006706999987</v>
      </c>
      <c r="K23" s="27">
        <v>3048.0931603599911</v>
      </c>
      <c r="L23" s="27"/>
      <c r="M23" s="26">
        <v>-385.68938281095791</v>
      </c>
      <c r="N23" s="26">
        <v>-215.92737129434343</v>
      </c>
      <c r="O23" s="26">
        <v>-12.116873004045761</v>
      </c>
      <c r="P23" s="26">
        <v>-157.64513851256871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0" t="s">
        <v>460</v>
      </c>
      <c r="B25" s="5"/>
      <c r="C25" s="118" t="s">
        <v>473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18" t="s">
        <v>474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">
      <c r="A27" s="80" t="s">
        <v>393</v>
      </c>
      <c r="B27" s="5"/>
      <c r="C27" s="10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 customHeight="1" x14ac:dyDescent="0.3">
      <c r="A28" s="97" t="s">
        <v>394</v>
      </c>
      <c r="C28" s="107" t="s">
        <v>413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3">
      <c r="A29" s="97" t="s">
        <v>395</v>
      </c>
      <c r="C29" s="146" t="s">
        <v>470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x14ac:dyDescent="0.3">
      <c r="A30" s="97" t="s">
        <v>396</v>
      </c>
      <c r="C30" s="146" t="s">
        <v>469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" x14ac:dyDescent="0.3">
      <c r="C31" s="146" t="s">
        <v>471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  <row r="33" spans="1:16" x14ac:dyDescent="0.3">
      <c r="A33" s="97" t="s">
        <v>457</v>
      </c>
    </row>
    <row r="35" spans="1:16" x14ac:dyDescent="0.3"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x14ac:dyDescent="0.3"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x14ac:dyDescent="0.3"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x14ac:dyDescent="0.3"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</sheetData>
  <mergeCells count="9">
    <mergeCell ref="C35:P35"/>
    <mergeCell ref="C36:P36"/>
    <mergeCell ref="C37:P37"/>
    <mergeCell ref="C38:P38"/>
    <mergeCell ref="A2:B2"/>
    <mergeCell ref="C2:P2"/>
    <mergeCell ref="C3:F3"/>
    <mergeCell ref="H3:K3"/>
    <mergeCell ref="M3:P3"/>
  </mergeCells>
  <printOptions horizontalCentered="1"/>
  <pageMargins left="0.25" right="0.25" top="0.75" bottom="0.75" header="0.3" footer="0.3"/>
  <pageSetup scale="70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53" t="s">
        <v>373</v>
      </c>
      <c r="B4" s="154"/>
      <c r="C4" s="150" t="s">
        <v>369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9" s="58" customFormat="1" ht="15.6" customHeight="1" x14ac:dyDescent="0.3">
      <c r="A5" s="57"/>
      <c r="B5" s="59"/>
      <c r="C5" s="152" t="e">
        <f>"Forecast"&amp;" "&amp;"-"&amp;" "&amp;#REF!&amp;" "&amp;"(MTD)"</f>
        <v>#REF!</v>
      </c>
      <c r="D5" s="152"/>
      <c r="E5" s="152"/>
      <c r="F5" s="152"/>
      <c r="G5" s="60"/>
      <c r="H5" s="152" t="e">
        <f>"Actuals"&amp;" "&amp;"-"&amp;" "&amp;#REF!&amp;" "&amp;"(MTD)"</f>
        <v>#REF!</v>
      </c>
      <c r="I5" s="152"/>
      <c r="J5" s="152"/>
      <c r="K5" s="152"/>
      <c r="L5" s="60"/>
      <c r="M5" s="152" t="s">
        <v>252</v>
      </c>
      <c r="N5" s="152"/>
      <c r="O5" s="152"/>
      <c r="P5" s="152"/>
      <c r="Q5" s="61"/>
      <c r="S5" s="62"/>
    </row>
    <row r="6" spans="1:19" s="58" customFormat="1" ht="15.6" customHeight="1" x14ac:dyDescent="0.3">
      <c r="A6" s="63" t="s">
        <v>68</v>
      </c>
      <c r="B6" s="64" t="s">
        <v>69</v>
      </c>
      <c r="C6" s="65" t="s">
        <v>70</v>
      </c>
      <c r="D6" s="65" t="s">
        <v>71</v>
      </c>
      <c r="E6" s="65" t="s">
        <v>72</v>
      </c>
      <c r="F6" s="65" t="s">
        <v>73</v>
      </c>
      <c r="G6" s="60"/>
      <c r="H6" s="65" t="s">
        <v>70</v>
      </c>
      <c r="I6" s="65" t="s">
        <v>71</v>
      </c>
      <c r="J6" s="65" t="s">
        <v>72</v>
      </c>
      <c r="K6" s="65" t="s">
        <v>73</v>
      </c>
      <c r="L6" s="60"/>
      <c r="M6" s="65" t="s">
        <v>70</v>
      </c>
      <c r="N6" s="65" t="s">
        <v>71</v>
      </c>
      <c r="O6" s="65" t="s">
        <v>72</v>
      </c>
      <c r="P6" s="65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6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6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3">
        <v>1992</v>
      </c>
      <c r="B23" s="54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5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0">
        <f>SUMIF('MC Fcst Exp. (1101-1337)'!$C:$C,$A24,'MC Fcst Exp. (1101-1337)'!$AP:$AP)/$A$2</f>
        <v>0</v>
      </c>
      <c r="D24" s="70">
        <f>SUMIF('MC Fcst Fed. Rec. (1101-1337)'!$C:$C,$A24,'MC Fcst Fed. Rec. (1101-1337)'!$AP:$AP)/$A$2</f>
        <v>0</v>
      </c>
      <c r="E24" s="70">
        <f>SUMIF('MC Fcst Oth. Rec. (1101-1337)'!$C:$C,$A24,'MC Fcst Oth. Rec. (1101-1337)'!$AP:$AP)/$A$2</f>
        <v>0</v>
      </c>
      <c r="F24" s="70">
        <f t="shared" si="0"/>
        <v>0</v>
      </c>
      <c r="G24" s="56"/>
      <c r="H24" s="70" t="e">
        <f>SUMIFS(#REF!,#REF!,$H$1,#REF!,$A$1,#REF!,$A24)/$A$2</f>
        <v>#REF!</v>
      </c>
      <c r="I24" s="70" t="e">
        <f>SUMIFS(#REF!,#REF!,$I$1,#REF!,$A$1,#REF!,$A24,#REF!,$I$2)/$A$2</f>
        <v>#REF!</v>
      </c>
      <c r="J24" s="70" t="e">
        <f>SUMIFS(#REF!,#REF!,$I$1,#REF!,$A$1,#REF!,$A24,#REF!,$J$2)/$A$2</f>
        <v>#REF!</v>
      </c>
      <c r="K24" s="70" t="e">
        <f t="shared" si="1"/>
        <v>#REF!</v>
      </c>
      <c r="L24" s="14"/>
      <c r="M24" s="70" t="e">
        <f t="shared" si="2"/>
        <v>#REF!</v>
      </c>
      <c r="N24" s="70" t="e">
        <f t="shared" si="3"/>
        <v>#REF!</v>
      </c>
      <c r="O24" s="70" t="e">
        <f t="shared" si="4"/>
        <v>#REF!</v>
      </c>
      <c r="P24" s="70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0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0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0" t="s">
        <v>393</v>
      </c>
    </row>
    <row r="32" spans="1:16" x14ac:dyDescent="0.3">
      <c r="A32" s="97" t="s">
        <v>394</v>
      </c>
    </row>
    <row r="33" spans="1:1" x14ac:dyDescent="0.3">
      <c r="A33" s="97" t="s">
        <v>395</v>
      </c>
    </row>
    <row r="34" spans="1:1" x14ac:dyDescent="0.3">
      <c r="A34" s="97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53" t="s">
        <v>373</v>
      </c>
      <c r="B4" s="154"/>
      <c r="C4" s="150" t="s">
        <v>389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9" s="58" customFormat="1" ht="15.6" customHeight="1" x14ac:dyDescent="0.3">
      <c r="A5" s="57"/>
      <c r="B5" s="59"/>
      <c r="C5" s="152" t="e">
        <f>"Forecast"&amp;" "&amp;"-"&amp;" "&amp;#REF!&amp;" "&amp;"(YTD)"</f>
        <v>#REF!</v>
      </c>
      <c r="D5" s="152"/>
      <c r="E5" s="152"/>
      <c r="F5" s="152"/>
      <c r="G5" s="60"/>
      <c r="H5" s="152" t="e">
        <f>"Actuals"&amp;" "&amp;"-"&amp;" "&amp;#REF!&amp;" "&amp;"(YTD)"</f>
        <v>#REF!</v>
      </c>
      <c r="I5" s="152"/>
      <c r="J5" s="152"/>
      <c r="K5" s="152"/>
      <c r="L5" s="60"/>
      <c r="M5" s="152" t="s">
        <v>252</v>
      </c>
      <c r="N5" s="152"/>
      <c r="O5" s="152"/>
      <c r="P5" s="152"/>
      <c r="Q5" s="61"/>
      <c r="S5" s="62"/>
    </row>
    <row r="6" spans="1:19" s="58" customFormat="1" ht="15.6" customHeight="1" x14ac:dyDescent="0.3">
      <c r="A6" s="63" t="s">
        <v>68</v>
      </c>
      <c r="B6" s="64" t="s">
        <v>69</v>
      </c>
      <c r="C6" s="96" t="s">
        <v>70</v>
      </c>
      <c r="D6" s="96" t="s">
        <v>71</v>
      </c>
      <c r="E6" s="96" t="s">
        <v>72</v>
      </c>
      <c r="F6" s="96" t="s">
        <v>73</v>
      </c>
      <c r="G6" s="60" t="s">
        <v>387</v>
      </c>
      <c r="H6" s="96" t="s">
        <v>70</v>
      </c>
      <c r="I6" s="96" t="s">
        <v>71</v>
      </c>
      <c r="J6" s="96" t="s">
        <v>72</v>
      </c>
      <c r="K6" s="96" t="s">
        <v>73</v>
      </c>
      <c r="L6" s="60" t="s">
        <v>387</v>
      </c>
      <c r="M6" s="96" t="s">
        <v>70</v>
      </c>
      <c r="N6" s="96" t="s">
        <v>71</v>
      </c>
      <c r="O6" s="96" t="s">
        <v>72</v>
      </c>
      <c r="P6" s="96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6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6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6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6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6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6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6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6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3">
        <v>1992</v>
      </c>
      <c r="B23" s="54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5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0">
        <f>SUMIF('MC Fcst Exp. (1101-1337)'!$C:$C,$A24,'MC Fcst Exp. (1101-1337)'!$AQ:$AQ)/$A$2</f>
        <v>0</v>
      </c>
      <c r="D24" s="70">
        <f>SUMIF('MC Fcst Fed. Rec. (1101-1337)'!$C:$C,$A24,'MC Fcst Fed. Rec. (1101-1337)'!$AQ:$AQ)/$A$2</f>
        <v>0</v>
      </c>
      <c r="E24" s="70">
        <f>SUMIF('MC Fcst Oth. Rec. (1101-1337)'!$C:$C,$A24,'MC Fcst Oth. Rec. (1101-1337)'!$AQ:$AQ)/$A$2</f>
        <v>0</v>
      </c>
      <c r="F24" s="70">
        <f t="shared" si="0"/>
        <v>0</v>
      </c>
      <c r="G24" s="56" t="e">
        <f t="shared" si="1"/>
        <v>#REF!</v>
      </c>
      <c r="H24" s="70" t="e">
        <f>SUMIFS(#REF!,#REF!,$H$1,#REF!,$A$1,#REF!,$A24)/$A$2</f>
        <v>#REF!</v>
      </c>
      <c r="I24" s="70" t="e">
        <f>SUMIFS(#REF!,#REF!,$I$1,#REF!,$A$1,#REF!,$A24,#REF!,$I$2)/$A$2</f>
        <v>#REF!</v>
      </c>
      <c r="J24" s="70" t="e">
        <f>SUMIFS(#REF!,#REF!,$I$1,#REF!,$A$1,#REF!,$A24,#REF!,$J$2)/$A$2</f>
        <v>#REF!</v>
      </c>
      <c r="K24" s="70" t="e">
        <f t="shared" si="2"/>
        <v>#REF!</v>
      </c>
      <c r="L24" s="14"/>
      <c r="M24" s="70" t="e">
        <f t="shared" si="3"/>
        <v>#REF!</v>
      </c>
      <c r="N24" s="70" t="e">
        <f t="shared" si="4"/>
        <v>#REF!</v>
      </c>
      <c r="O24" s="70" t="e">
        <f t="shared" si="5"/>
        <v>#REF!</v>
      </c>
      <c r="P24" s="70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0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0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0" t="s">
        <v>393</v>
      </c>
    </row>
    <row r="32" spans="1:16" x14ac:dyDescent="0.3">
      <c r="A32" s="97" t="s">
        <v>394</v>
      </c>
    </row>
    <row r="33" spans="1:1" x14ac:dyDescent="0.3">
      <c r="A33" s="97" t="s">
        <v>395</v>
      </c>
    </row>
    <row r="34" spans="1:1" x14ac:dyDescent="0.3">
      <c r="A34" s="97" t="s">
        <v>396</v>
      </c>
    </row>
  </sheetData>
  <autoFilter ref="A6:P6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-0.249977111117893"/>
    <pageSetUpPr fitToPage="1"/>
  </sheetPr>
  <dimension ref="A2:S29"/>
  <sheetViews>
    <sheetView zoomScale="70" zoomScaleNormal="70" zoomScaleSheetLayoutView="70" workbookViewId="0">
      <selection activeCell="C4" sqref="C4:P4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421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5.6" customHeight="1" x14ac:dyDescent="0.3">
      <c r="A3" s="57"/>
      <c r="B3" s="59"/>
      <c r="C3" s="152" t="s">
        <v>458</v>
      </c>
      <c r="D3" s="152"/>
      <c r="E3" s="152"/>
      <c r="F3" s="152"/>
      <c r="G3" s="60"/>
      <c r="H3" s="152" t="s">
        <v>459</v>
      </c>
      <c r="I3" s="152"/>
      <c r="J3" s="152"/>
      <c r="K3" s="152"/>
      <c r="L3" s="60"/>
      <c r="M3" s="152" t="s">
        <v>368</v>
      </c>
      <c r="N3" s="152"/>
      <c r="O3" s="152"/>
      <c r="P3" s="152"/>
      <c r="Q3" s="15"/>
      <c r="S3" s="62"/>
    </row>
    <row r="4" spans="1:19" s="58" customFormat="1" ht="15.6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 s="15"/>
    </row>
    <row r="5" spans="1:19" ht="19.5" customHeight="1" x14ac:dyDescent="0.3">
      <c r="A5" s="9">
        <v>1310</v>
      </c>
      <c r="B5" s="10" t="s">
        <v>411</v>
      </c>
      <c r="C5" s="11">
        <v>14.721128579999998</v>
      </c>
      <c r="D5" s="11">
        <v>14.803298829999999</v>
      </c>
      <c r="E5" s="11">
        <v>0</v>
      </c>
      <c r="F5" s="11">
        <v>-8.2170250000000777E-2</v>
      </c>
      <c r="G5" s="11">
        <v>15.102428320000001</v>
      </c>
      <c r="H5" s="11">
        <v>15.102428320000001</v>
      </c>
      <c r="I5" s="11">
        <v>15.10243885</v>
      </c>
      <c r="J5" s="11">
        <v>0</v>
      </c>
      <c r="K5" s="11">
        <v>-1.0529999999064898E-5</v>
      </c>
      <c r="L5" s="16"/>
      <c r="M5" s="11">
        <v>0.38129974000000288</v>
      </c>
      <c r="N5" s="11">
        <v>0.29914002000000117</v>
      </c>
      <c r="O5" s="11">
        <v>0</v>
      </c>
      <c r="P5" s="11">
        <v>8.2159720000001712E-2</v>
      </c>
      <c r="Q5" s="15"/>
    </row>
    <row r="6" spans="1:19" s="15" customFormat="1" ht="19.5" customHeight="1" x14ac:dyDescent="0.3">
      <c r="A6" s="12">
        <v>1320</v>
      </c>
      <c r="B6" s="13" t="s">
        <v>412</v>
      </c>
      <c r="C6" s="34">
        <v>-0.92589399999999999</v>
      </c>
      <c r="D6" s="34">
        <v>-0.92282781999999997</v>
      </c>
      <c r="E6" s="34">
        <v>0</v>
      </c>
      <c r="F6" s="34">
        <v>-3.0661800000000294E-3</v>
      </c>
      <c r="G6" s="56">
        <v>1.2257480700000001</v>
      </c>
      <c r="H6" s="34">
        <v>-1.2257480700000001</v>
      </c>
      <c r="I6" s="34">
        <v>-1.2251413799999999</v>
      </c>
      <c r="J6" s="34">
        <v>0</v>
      </c>
      <c r="K6" s="34">
        <v>-6.0669000000013185E-4</v>
      </c>
      <c r="L6" s="14"/>
      <c r="M6" s="34">
        <v>-0.29985407000000008</v>
      </c>
      <c r="N6" s="34">
        <v>-0.30231355999999998</v>
      </c>
      <c r="O6" s="34">
        <v>0</v>
      </c>
      <c r="P6" s="34">
        <v>2.4594899999998976E-3</v>
      </c>
    </row>
    <row r="7" spans="1:19" ht="19.5" customHeight="1" x14ac:dyDescent="0.3">
      <c r="A7" s="9">
        <v>1311</v>
      </c>
      <c r="B7" s="10" t="s">
        <v>401</v>
      </c>
      <c r="C7" s="32">
        <v>0.58698134000000013</v>
      </c>
      <c r="D7" s="32">
        <v>0.58592476999999998</v>
      </c>
      <c r="E7" s="32">
        <v>0</v>
      </c>
      <c r="F7" s="32">
        <v>1.0565700000001454E-3</v>
      </c>
      <c r="G7" s="11">
        <v>0.62713034999999995</v>
      </c>
      <c r="H7" s="32">
        <v>0.62713034999999995</v>
      </c>
      <c r="I7" s="32">
        <v>0.62713034999999995</v>
      </c>
      <c r="J7" s="32">
        <v>0</v>
      </c>
      <c r="K7" s="32">
        <v>0</v>
      </c>
      <c r="L7" s="16"/>
      <c r="M7" s="32">
        <v>4.0149009999999818E-2</v>
      </c>
      <c r="N7" s="32">
        <v>4.1205579999999964E-2</v>
      </c>
      <c r="O7" s="32">
        <v>0</v>
      </c>
      <c r="P7" s="32">
        <v>-1.0565700000001454E-3</v>
      </c>
      <c r="Q7" s="15"/>
    </row>
    <row r="8" spans="1:19" s="15" customFormat="1" ht="19.5" customHeight="1" x14ac:dyDescent="0.3">
      <c r="A8" s="12">
        <v>1102</v>
      </c>
      <c r="B8" s="13" t="s">
        <v>398</v>
      </c>
      <c r="C8" s="34">
        <v>9.6314949999999996E-2</v>
      </c>
      <c r="D8" s="34">
        <v>9.6141580000000004E-2</v>
      </c>
      <c r="E8" s="34">
        <v>0</v>
      </c>
      <c r="F8" s="34">
        <v>1.7336999999999214E-4</v>
      </c>
      <c r="G8" s="56">
        <v>0.11504642000000001</v>
      </c>
      <c r="H8" s="34">
        <v>0.11504642000000001</v>
      </c>
      <c r="I8" s="34">
        <v>0.11504642</v>
      </c>
      <c r="J8" s="34">
        <v>0</v>
      </c>
      <c r="K8" s="34">
        <v>1.3877787807814457E-17</v>
      </c>
      <c r="L8" s="14"/>
      <c r="M8" s="34">
        <v>1.8731470000000014E-2</v>
      </c>
      <c r="N8" s="34">
        <v>1.8904839999999992E-2</v>
      </c>
      <c r="O8" s="34">
        <v>0</v>
      </c>
      <c r="P8" s="34">
        <v>-1.7336999999997826E-4</v>
      </c>
    </row>
    <row r="9" spans="1:19" ht="19.5" customHeight="1" x14ac:dyDescent="0.3">
      <c r="A9" s="9">
        <v>1330</v>
      </c>
      <c r="B9" s="10" t="s">
        <v>403</v>
      </c>
      <c r="C9" s="32">
        <v>0.10886296000000001</v>
      </c>
      <c r="D9" s="32">
        <v>8.9911810000000009E-2</v>
      </c>
      <c r="E9" s="32">
        <v>0</v>
      </c>
      <c r="F9" s="32">
        <v>1.895115E-2</v>
      </c>
      <c r="G9" s="11">
        <v>1.4934149999999998E-2</v>
      </c>
      <c r="H9" s="32">
        <v>-1.4934149999999998E-2</v>
      </c>
      <c r="I9" s="32">
        <v>-1.3082290000000002E-2</v>
      </c>
      <c r="J9" s="32">
        <v>0</v>
      </c>
      <c r="K9" s="32">
        <v>-1.8518599999999968E-3</v>
      </c>
      <c r="L9" s="16"/>
      <c r="M9" s="32">
        <v>-0.12379711</v>
      </c>
      <c r="N9" s="32">
        <v>-0.10299410000000001</v>
      </c>
      <c r="O9" s="32">
        <v>0</v>
      </c>
      <c r="P9" s="32">
        <v>-2.0803009999999997E-2</v>
      </c>
    </row>
    <row r="10" spans="1:19" s="15" customFormat="1" ht="19.5" customHeight="1" x14ac:dyDescent="0.3">
      <c r="A10" s="12">
        <v>1101</v>
      </c>
      <c r="B10" s="13" t="s">
        <v>410</v>
      </c>
      <c r="C10" s="34">
        <v>1.1283639999999998E-2</v>
      </c>
      <c r="D10" s="34">
        <v>1.126331E-2</v>
      </c>
      <c r="E10" s="34">
        <v>0</v>
      </c>
      <c r="F10" s="34">
        <v>2.0329999999997225E-5</v>
      </c>
      <c r="G10" s="56">
        <v>1.1223650000000003E-2</v>
      </c>
      <c r="H10" s="34">
        <v>1.1223650000000003E-2</v>
      </c>
      <c r="I10" s="34">
        <v>1.122365E-2</v>
      </c>
      <c r="J10" s="34">
        <v>0</v>
      </c>
      <c r="K10" s="34">
        <v>3.4694469519536142E-18</v>
      </c>
      <c r="L10" s="14"/>
      <c r="M10" s="34">
        <v>-5.9989999999994145E-5</v>
      </c>
      <c r="N10" s="34">
        <v>-3.9660000000000389E-5</v>
      </c>
      <c r="O10" s="34">
        <v>0</v>
      </c>
      <c r="P10" s="34">
        <v>-2.0329999999993756E-5</v>
      </c>
    </row>
    <row r="11" spans="1:19" ht="19.5" customHeight="1" x14ac:dyDescent="0.3">
      <c r="A11" s="9">
        <v>1340</v>
      </c>
      <c r="B11" s="10" t="s">
        <v>85</v>
      </c>
      <c r="C11" s="32">
        <v>-4.3009400000000005E-3</v>
      </c>
      <c r="D11" s="32">
        <v>0</v>
      </c>
      <c r="E11" s="32">
        <v>0</v>
      </c>
      <c r="F11" s="32">
        <v>-4.3009400000000005E-3</v>
      </c>
      <c r="G11" s="11">
        <v>3.0832600000000004E-3</v>
      </c>
      <c r="H11" s="32">
        <v>3.0832600000000004E-3</v>
      </c>
      <c r="I11" s="32">
        <v>0</v>
      </c>
      <c r="J11" s="32">
        <v>0</v>
      </c>
      <c r="K11" s="32">
        <v>3.0832600000000004E-3</v>
      </c>
      <c r="L11" s="16"/>
      <c r="M11" s="32">
        <v>7.3842000000000005E-3</v>
      </c>
      <c r="N11" s="32">
        <v>0</v>
      </c>
      <c r="O11" s="32">
        <v>0</v>
      </c>
      <c r="P11" s="32">
        <v>7.3842000000000005E-3</v>
      </c>
    </row>
    <row r="12" spans="1:19" s="15" customFormat="1" ht="19.5" customHeight="1" x14ac:dyDescent="0.3">
      <c r="A12" s="12">
        <v>1331</v>
      </c>
      <c r="B12" s="13" t="s">
        <v>404</v>
      </c>
      <c r="C12" s="34">
        <v>-0.13193342999999999</v>
      </c>
      <c r="D12" s="34">
        <v>-0.13169595000000001</v>
      </c>
      <c r="E12" s="34">
        <v>0</v>
      </c>
      <c r="F12" s="34">
        <v>-2.3747999999998437E-4</v>
      </c>
      <c r="G12" s="56">
        <v>1.71897E-3</v>
      </c>
      <c r="H12" s="34">
        <v>-1.71897E-3</v>
      </c>
      <c r="I12" s="34">
        <v>-1.71897E-3</v>
      </c>
      <c r="J12" s="34">
        <v>0</v>
      </c>
      <c r="K12" s="34">
        <v>0</v>
      </c>
      <c r="L12" s="56"/>
      <c r="M12" s="34">
        <v>0.13021446</v>
      </c>
      <c r="N12" s="34">
        <v>0.12997698000000002</v>
      </c>
      <c r="O12" s="34">
        <v>0</v>
      </c>
      <c r="P12" s="34">
        <v>2.3747999999998437E-4</v>
      </c>
    </row>
    <row r="13" spans="1:19" s="15" customFormat="1" ht="19.5" customHeight="1" x14ac:dyDescent="0.3">
      <c r="A13" s="9">
        <v>1350</v>
      </c>
      <c r="B13" s="10" t="s">
        <v>406</v>
      </c>
      <c r="C13" s="32">
        <v>-2.6613000000000001E-3</v>
      </c>
      <c r="D13" s="32">
        <v>0</v>
      </c>
      <c r="E13" s="32">
        <v>0</v>
      </c>
      <c r="F13" s="32">
        <v>-2.6613000000000001E-3</v>
      </c>
      <c r="G13" s="11">
        <v>0</v>
      </c>
      <c r="H13" s="32">
        <v>0</v>
      </c>
      <c r="I13" s="32">
        <v>0</v>
      </c>
      <c r="J13" s="32">
        <v>0</v>
      </c>
      <c r="K13" s="32">
        <v>0</v>
      </c>
      <c r="L13" s="16"/>
      <c r="M13" s="32">
        <v>2.6613000000000001E-3</v>
      </c>
      <c r="N13" s="32">
        <v>0</v>
      </c>
      <c r="O13" s="32">
        <v>0</v>
      </c>
      <c r="P13" s="32">
        <v>2.6613000000000001E-3</v>
      </c>
    </row>
    <row r="14" spans="1:19" s="15" customFormat="1" ht="19.5" customHeight="1" x14ac:dyDescent="0.3">
      <c r="A14" s="12">
        <v>1993</v>
      </c>
      <c r="B14" s="13" t="s">
        <v>409</v>
      </c>
      <c r="C14" s="34">
        <v>4.8067000000000699E-3</v>
      </c>
      <c r="D14" s="34">
        <v>-0.48688833999999998</v>
      </c>
      <c r="E14" s="34">
        <v>4.8066999999999997E-3</v>
      </c>
      <c r="F14" s="34">
        <v>0.48688834000000003</v>
      </c>
      <c r="G14" s="56">
        <v>0</v>
      </c>
      <c r="H14" s="34">
        <v>0</v>
      </c>
      <c r="I14" s="34">
        <v>0</v>
      </c>
      <c r="J14" s="34">
        <v>0</v>
      </c>
      <c r="K14" s="34">
        <v>0</v>
      </c>
      <c r="L14" s="14"/>
      <c r="M14" s="34">
        <v>-4.8067000000000699E-3</v>
      </c>
      <c r="N14" s="34">
        <v>0.48688833999999998</v>
      </c>
      <c r="O14" s="34">
        <v>-4.8066999999999997E-3</v>
      </c>
      <c r="P14" s="34">
        <v>-0.48688834000000003</v>
      </c>
    </row>
    <row r="15" spans="1:19" s="15" customFormat="1" ht="19.5" customHeight="1" x14ac:dyDescent="0.3">
      <c r="A15" s="9">
        <v>1910</v>
      </c>
      <c r="B15" s="10" t="s">
        <v>88</v>
      </c>
      <c r="C15" s="134">
        <v>0</v>
      </c>
      <c r="D15" s="134">
        <v>0</v>
      </c>
      <c r="E15" s="134">
        <v>0.48721027</v>
      </c>
      <c r="F15" s="134">
        <v>-0.48721027</v>
      </c>
      <c r="G15" s="11">
        <v>0</v>
      </c>
      <c r="H15" s="134">
        <v>0</v>
      </c>
      <c r="I15" s="134">
        <v>0</v>
      </c>
      <c r="J15" s="134">
        <v>5.1148999999999997E-4</v>
      </c>
      <c r="K15" s="134">
        <v>-5.1148999999999997E-4</v>
      </c>
      <c r="L15" s="55"/>
      <c r="M15" s="134">
        <v>0</v>
      </c>
      <c r="N15" s="134">
        <v>0</v>
      </c>
      <c r="O15" s="134">
        <v>-0.48669878</v>
      </c>
      <c r="P15" s="134">
        <v>0.48669878</v>
      </c>
    </row>
    <row r="16" spans="1:19" s="15" customFormat="1" ht="19.5" customHeight="1" x14ac:dyDescent="0.3">
      <c r="A16" s="12">
        <v>1810</v>
      </c>
      <c r="B16" s="94" t="s">
        <v>407</v>
      </c>
      <c r="C16" s="135">
        <v>0</v>
      </c>
      <c r="D16" s="135">
        <v>3.69945E-3</v>
      </c>
      <c r="E16" s="135">
        <v>0</v>
      </c>
      <c r="F16" s="135">
        <v>-3.69945E-3</v>
      </c>
      <c r="G16" s="56">
        <v>0</v>
      </c>
      <c r="H16" s="135">
        <v>0</v>
      </c>
      <c r="I16" s="135">
        <v>1.6497990000000001E-2</v>
      </c>
      <c r="J16" s="135">
        <v>0</v>
      </c>
      <c r="K16" s="135">
        <v>-1.6497990000000001E-2</v>
      </c>
      <c r="L16" s="136"/>
      <c r="M16" s="135">
        <v>0</v>
      </c>
      <c r="N16" s="135">
        <v>1.2798540000000001E-2</v>
      </c>
      <c r="O16" s="135">
        <v>0</v>
      </c>
      <c r="P16" s="135">
        <v>-1.2798540000000001E-2</v>
      </c>
      <c r="Q16" s="73"/>
    </row>
    <row r="17" spans="1:17" s="15" customFormat="1" ht="19.5" customHeight="1" x14ac:dyDescent="0.3">
      <c r="A17" s="9">
        <v>1992</v>
      </c>
      <c r="B17" s="10" t="s">
        <v>90</v>
      </c>
      <c r="C17" s="137">
        <v>0</v>
      </c>
      <c r="D17" s="137">
        <v>0</v>
      </c>
      <c r="E17" s="137">
        <v>0</v>
      </c>
      <c r="F17" s="137">
        <v>0</v>
      </c>
      <c r="G17" s="11">
        <v>0</v>
      </c>
      <c r="H17" s="137">
        <v>0</v>
      </c>
      <c r="I17" s="137">
        <v>0</v>
      </c>
      <c r="J17" s="137">
        <v>0</v>
      </c>
      <c r="K17" s="137">
        <v>0</v>
      </c>
      <c r="L17" s="138"/>
      <c r="M17" s="137">
        <v>0</v>
      </c>
      <c r="N17" s="137">
        <v>0</v>
      </c>
      <c r="O17" s="137">
        <v>0</v>
      </c>
      <c r="P17" s="137">
        <v>0</v>
      </c>
      <c r="Q17" s="73"/>
    </row>
    <row r="18" spans="1:17" ht="12" customHeight="1" x14ac:dyDescent="0.3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7" s="28" customFormat="1" ht="19.5" customHeight="1" x14ac:dyDescent="0.3">
      <c r="A19" s="24"/>
      <c r="B19" s="25" t="s">
        <v>93</v>
      </c>
      <c r="C19" s="26">
        <v>14.464588499999998</v>
      </c>
      <c r="D19" s="26">
        <v>14.048827639999999</v>
      </c>
      <c r="E19" s="26">
        <v>0.49201697</v>
      </c>
      <c r="F19" s="26">
        <v>-7.6256110000001098E-2</v>
      </c>
      <c r="G19" s="27"/>
      <c r="H19" s="26">
        <v>14.616510810000001</v>
      </c>
      <c r="I19" s="26">
        <v>14.632394619999999</v>
      </c>
      <c r="J19" s="26">
        <v>5.1148999999999997E-4</v>
      </c>
      <c r="K19" s="27">
        <v>-1.6395299999998277E-2</v>
      </c>
      <c r="L19" s="27"/>
      <c r="M19" s="26">
        <v>0.15192231000000259</v>
      </c>
      <c r="N19" s="26">
        <v>0.58356698000000118</v>
      </c>
      <c r="O19" s="26">
        <v>-0.49150547999999999</v>
      </c>
      <c r="P19" s="26">
        <v>5.9860810000001374E-2</v>
      </c>
    </row>
    <row r="20" spans="1:17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7" ht="15" customHeight="1" x14ac:dyDescent="0.35">
      <c r="A21" s="80" t="s">
        <v>460</v>
      </c>
      <c r="B21" s="5"/>
      <c r="C21" s="118" t="s">
        <v>473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7" ht="15" customHeight="1" x14ac:dyDescent="0.35">
      <c r="A22" s="4"/>
      <c r="B22" s="5"/>
      <c r="C22" s="118" t="s">
        <v>474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7" ht="15" customHeight="1" x14ac:dyDescent="0.3">
      <c r="A23" s="80" t="s">
        <v>393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 ht="15" customHeight="1" x14ac:dyDescent="0.3">
      <c r="A24" s="97" t="s">
        <v>394</v>
      </c>
    </row>
    <row r="25" spans="1:17" x14ac:dyDescent="0.3">
      <c r="A25" s="97" t="s">
        <v>395</v>
      </c>
    </row>
    <row r="26" spans="1:17" x14ac:dyDescent="0.3">
      <c r="A26" s="97" t="s">
        <v>396</v>
      </c>
    </row>
    <row r="29" spans="1:17" x14ac:dyDescent="0.3">
      <c r="A29" s="97" t="s">
        <v>457</v>
      </c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2:S29"/>
  <sheetViews>
    <sheetView zoomScale="70" zoomScaleNormal="70" zoomScaleSheetLayoutView="70" workbookViewId="0">
      <selection activeCell="C4" sqref="C4:P4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417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5.6" customHeight="1" x14ac:dyDescent="0.3">
      <c r="A3" s="57"/>
      <c r="B3" s="59"/>
      <c r="C3" s="152" t="s">
        <v>461</v>
      </c>
      <c r="D3" s="152"/>
      <c r="E3" s="152"/>
      <c r="F3" s="152"/>
      <c r="G3" s="60"/>
      <c r="H3" s="152" t="s">
        <v>462</v>
      </c>
      <c r="I3" s="152"/>
      <c r="J3" s="152"/>
      <c r="K3" s="152"/>
      <c r="L3" s="60"/>
      <c r="M3" s="152" t="s">
        <v>368</v>
      </c>
      <c r="N3" s="152"/>
      <c r="O3" s="152"/>
      <c r="P3" s="152"/>
      <c r="Q3"/>
      <c r="S3" s="62"/>
    </row>
    <row r="4" spans="1:19" s="58" customFormat="1" ht="15.6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/>
    </row>
    <row r="5" spans="1:19" ht="19.5" customHeight="1" x14ac:dyDescent="0.3">
      <c r="A5" s="9">
        <v>1310</v>
      </c>
      <c r="B5" s="10" t="s">
        <v>411</v>
      </c>
      <c r="C5" s="11">
        <v>156.02939218000009</v>
      </c>
      <c r="D5" s="11">
        <v>155.54608520999997</v>
      </c>
      <c r="E5" s="11">
        <v>0</v>
      </c>
      <c r="F5" s="11">
        <v>0.48330697000011469</v>
      </c>
      <c r="G5" s="11">
        <v>161.51207849000002</v>
      </c>
      <c r="H5" s="11">
        <v>161.51207849000002</v>
      </c>
      <c r="I5" s="11">
        <v>161.42206244000002</v>
      </c>
      <c r="J5" s="11">
        <v>0</v>
      </c>
      <c r="K5" s="11">
        <v>9.0016050000002679E-2</v>
      </c>
      <c r="L5" s="16"/>
      <c r="M5" s="11">
        <v>5.4826863099999343</v>
      </c>
      <c r="N5" s="11">
        <v>5.8759772300000463</v>
      </c>
      <c r="O5" s="11">
        <v>0</v>
      </c>
      <c r="P5" s="11">
        <v>-0.39329092000011201</v>
      </c>
    </row>
    <row r="6" spans="1:19" s="15" customFormat="1" ht="19.5" customHeight="1" x14ac:dyDescent="0.3">
      <c r="A6" s="12">
        <v>1311</v>
      </c>
      <c r="B6" s="13" t="s">
        <v>401</v>
      </c>
      <c r="C6" s="34">
        <v>5.9248728399999999</v>
      </c>
      <c r="D6" s="34">
        <v>5.9062856899999998</v>
      </c>
      <c r="E6" s="34">
        <v>0</v>
      </c>
      <c r="F6" s="34">
        <v>1.8587150000000108E-2</v>
      </c>
      <c r="G6" s="56">
        <v>6.14157405</v>
      </c>
      <c r="H6" s="34">
        <v>6.14157405</v>
      </c>
      <c r="I6" s="34">
        <v>6.1383460199999993</v>
      </c>
      <c r="J6" s="34">
        <v>0</v>
      </c>
      <c r="K6" s="34">
        <v>3.2280300000007145E-3</v>
      </c>
      <c r="L6" s="14"/>
      <c r="M6" s="34">
        <v>0.21670121000000009</v>
      </c>
      <c r="N6" s="34">
        <v>0.23206032999999948</v>
      </c>
      <c r="O6" s="34">
        <v>0</v>
      </c>
      <c r="P6" s="34">
        <v>-1.5359119999999393E-2</v>
      </c>
      <c r="Q6"/>
    </row>
    <row r="7" spans="1:19" ht="19.5" customHeight="1" x14ac:dyDescent="0.3">
      <c r="A7" s="9">
        <v>1320</v>
      </c>
      <c r="B7" s="10" t="s">
        <v>412</v>
      </c>
      <c r="C7" s="32">
        <v>-2.1043639999999999</v>
      </c>
      <c r="D7" s="32">
        <v>-2.0980038200000002</v>
      </c>
      <c r="E7" s="32">
        <v>0</v>
      </c>
      <c r="F7" s="32">
        <v>-6.3601799999997155E-3</v>
      </c>
      <c r="G7" s="11">
        <v>3.2102805300000004</v>
      </c>
      <c r="H7" s="32">
        <v>-3.2102805300000004</v>
      </c>
      <c r="I7" s="32">
        <v>-3.2079377</v>
      </c>
      <c r="J7" s="32">
        <v>0</v>
      </c>
      <c r="K7" s="32">
        <v>-2.342830000000351E-3</v>
      </c>
      <c r="L7" s="16"/>
      <c r="M7" s="32">
        <v>-1.1059165300000005</v>
      </c>
      <c r="N7" s="32">
        <v>-1.1099338799999998</v>
      </c>
      <c r="O7" s="32">
        <v>0</v>
      </c>
      <c r="P7" s="32">
        <v>4.0173499999993645E-3</v>
      </c>
    </row>
    <row r="8" spans="1:19" s="15" customFormat="1" ht="19.5" customHeight="1" x14ac:dyDescent="0.3">
      <c r="A8" s="12">
        <v>1102</v>
      </c>
      <c r="B8" s="13" t="s">
        <v>398</v>
      </c>
      <c r="C8" s="34">
        <v>1.4323072999999999</v>
      </c>
      <c r="D8" s="34">
        <v>1.42755955</v>
      </c>
      <c r="E8" s="34">
        <v>0</v>
      </c>
      <c r="F8" s="34">
        <v>4.7477499999999395E-3</v>
      </c>
      <c r="G8" s="56">
        <v>1.4514000899999999</v>
      </c>
      <c r="H8" s="34">
        <v>1.4514000899999999</v>
      </c>
      <c r="I8" s="34">
        <v>1.4507731000000001</v>
      </c>
      <c r="J8" s="34">
        <v>0</v>
      </c>
      <c r="K8" s="34">
        <v>6.269899999997719E-4</v>
      </c>
      <c r="L8" s="14"/>
      <c r="M8" s="34">
        <v>1.9092789999999971E-2</v>
      </c>
      <c r="N8" s="34">
        <v>2.3213550000000138E-2</v>
      </c>
      <c r="O8" s="34">
        <v>0</v>
      </c>
      <c r="P8" s="34">
        <v>-4.1207600000001676E-3</v>
      </c>
    </row>
    <row r="9" spans="1:19" ht="19.5" customHeight="1" x14ac:dyDescent="0.3">
      <c r="A9" s="9">
        <v>1330</v>
      </c>
      <c r="B9" s="10" t="s">
        <v>403</v>
      </c>
      <c r="C9" s="32">
        <v>-0.18884850999999997</v>
      </c>
      <c r="D9" s="32">
        <v>-0.20119283000000002</v>
      </c>
      <c r="E9" s="32">
        <v>0</v>
      </c>
      <c r="F9" s="32">
        <v>1.2344320000000047E-2</v>
      </c>
      <c r="G9" s="11">
        <v>0.23145283</v>
      </c>
      <c r="H9" s="32">
        <v>-0.23145283</v>
      </c>
      <c r="I9" s="32">
        <v>-0.22383118999999999</v>
      </c>
      <c r="J9" s="32">
        <v>0</v>
      </c>
      <c r="K9" s="32">
        <v>-7.6216400000000128E-3</v>
      </c>
      <c r="L9" s="16"/>
      <c r="M9" s="32">
        <v>-4.2604320000000029E-2</v>
      </c>
      <c r="N9" s="32">
        <v>-2.2638359999999969E-2</v>
      </c>
      <c r="O9" s="32">
        <v>0</v>
      </c>
      <c r="P9" s="32">
        <v>-1.996596000000006E-2</v>
      </c>
    </row>
    <row r="10" spans="1:19" s="15" customFormat="1" ht="19.5" customHeight="1" x14ac:dyDescent="0.3">
      <c r="A10" s="12">
        <v>1331</v>
      </c>
      <c r="B10" s="13" t="s">
        <v>404</v>
      </c>
      <c r="C10" s="34">
        <v>-0.37942574000000007</v>
      </c>
      <c r="D10" s="34">
        <v>-0.37838534999999995</v>
      </c>
      <c r="E10" s="34">
        <v>0</v>
      </c>
      <c r="F10" s="34">
        <v>-1.0403900000001132E-3</v>
      </c>
      <c r="G10" s="56">
        <v>0.19863001999999999</v>
      </c>
      <c r="H10" s="34">
        <v>-0.19863001999999999</v>
      </c>
      <c r="I10" s="34">
        <v>-0.19849506</v>
      </c>
      <c r="J10" s="34">
        <v>0</v>
      </c>
      <c r="K10" s="34">
        <v>-1.3495999999998953E-4</v>
      </c>
      <c r="L10" s="14"/>
      <c r="M10" s="34">
        <v>0.18079572000000008</v>
      </c>
      <c r="N10" s="34">
        <v>0.17989028999999995</v>
      </c>
      <c r="O10" s="34">
        <v>0</v>
      </c>
      <c r="P10" s="34">
        <v>9.0543000000012364E-4</v>
      </c>
    </row>
    <row r="11" spans="1:19" ht="19.5" customHeight="1" x14ac:dyDescent="0.3">
      <c r="A11" s="9">
        <v>1340</v>
      </c>
      <c r="B11" s="10" t="s">
        <v>85</v>
      </c>
      <c r="C11" s="32">
        <v>-0.12642034000000002</v>
      </c>
      <c r="D11" s="32">
        <v>0</v>
      </c>
      <c r="E11" s="32">
        <v>2.0000000000000001E-4</v>
      </c>
      <c r="F11" s="32">
        <v>-0.12662034000000003</v>
      </c>
      <c r="G11" s="11">
        <v>0.18484443</v>
      </c>
      <c r="H11" s="32">
        <v>-0.18484443</v>
      </c>
      <c r="I11" s="32">
        <v>0</v>
      </c>
      <c r="J11" s="32">
        <v>0</v>
      </c>
      <c r="K11" s="32">
        <v>-0.18484443</v>
      </c>
      <c r="L11" s="16"/>
      <c r="M11" s="32">
        <v>-5.8424089999999984E-2</v>
      </c>
      <c r="N11" s="32">
        <v>0</v>
      </c>
      <c r="O11" s="32">
        <v>-2.0000000000000001E-4</v>
      </c>
      <c r="P11" s="32">
        <v>-5.8224089999999985E-2</v>
      </c>
    </row>
    <row r="12" spans="1:19" s="15" customFormat="1" ht="19.5" customHeight="1" x14ac:dyDescent="0.3">
      <c r="A12" s="12">
        <v>1101</v>
      </c>
      <c r="B12" s="13" t="s">
        <v>410</v>
      </c>
      <c r="C12" s="34">
        <v>7.3647260000000006E-2</v>
      </c>
      <c r="D12" s="34">
        <v>7.3468979999999989E-2</v>
      </c>
      <c r="E12" s="34">
        <v>0</v>
      </c>
      <c r="F12" s="34">
        <v>1.7828000000001676E-4</v>
      </c>
      <c r="G12" s="56">
        <v>0.10754720999999999</v>
      </c>
      <c r="H12" s="34">
        <v>0.10754720999999999</v>
      </c>
      <c r="I12" s="34">
        <v>0.10748485000000001</v>
      </c>
      <c r="J12" s="34">
        <v>0</v>
      </c>
      <c r="K12" s="34">
        <v>6.235999999998354E-5</v>
      </c>
      <c r="L12" s="56"/>
      <c r="M12" s="34">
        <v>3.3899949999999984E-2</v>
      </c>
      <c r="N12" s="34">
        <v>3.4015870000000017E-2</v>
      </c>
      <c r="O12" s="34">
        <v>0</v>
      </c>
      <c r="P12" s="34">
        <v>-1.1592000000003322E-4</v>
      </c>
    </row>
    <row r="13" spans="1:19" s="15" customFormat="1" ht="19.5" customHeight="1" x14ac:dyDescent="0.3">
      <c r="A13" s="9">
        <v>1993</v>
      </c>
      <c r="B13" s="10" t="s">
        <v>409</v>
      </c>
      <c r="C13" s="32">
        <v>-0.29519329999999994</v>
      </c>
      <c r="D13" s="32">
        <v>-0.7152483300000001</v>
      </c>
      <c r="E13" s="32">
        <v>4.8066999999999997E-3</v>
      </c>
      <c r="F13" s="32">
        <v>0.41524833000000017</v>
      </c>
      <c r="G13" s="11">
        <v>6.5309999999999965E-2</v>
      </c>
      <c r="H13" s="32">
        <v>-6.5309999999999965E-2</v>
      </c>
      <c r="I13" s="32">
        <v>-6.519244000000006E-2</v>
      </c>
      <c r="J13" s="32">
        <v>0</v>
      </c>
      <c r="K13" s="32">
        <v>-1.1755999999990552E-4</v>
      </c>
      <c r="L13" s="16"/>
      <c r="M13" s="32">
        <v>0.22988329999999996</v>
      </c>
      <c r="N13" s="32">
        <v>0.65005589000000008</v>
      </c>
      <c r="O13" s="32">
        <v>-4.8066999999999997E-3</v>
      </c>
      <c r="P13" s="32">
        <v>-0.41536589000000013</v>
      </c>
    </row>
    <row r="14" spans="1:19" s="15" customFormat="1" ht="19.5" customHeight="1" x14ac:dyDescent="0.3">
      <c r="A14" s="12">
        <v>1350</v>
      </c>
      <c r="B14" s="13" t="s">
        <v>406</v>
      </c>
      <c r="C14" s="34">
        <v>-3.4881370000000002E-2</v>
      </c>
      <c r="D14" s="34">
        <v>0</v>
      </c>
      <c r="E14" s="34">
        <v>0</v>
      </c>
      <c r="F14" s="34">
        <v>-3.4881370000000002E-2</v>
      </c>
      <c r="G14" s="56">
        <v>1.5666050000000001E-2</v>
      </c>
      <c r="H14" s="34">
        <v>-1.5666050000000001E-2</v>
      </c>
      <c r="I14" s="34">
        <v>0</v>
      </c>
      <c r="J14" s="34">
        <v>0</v>
      </c>
      <c r="K14" s="34">
        <v>-1.5666050000000001E-2</v>
      </c>
      <c r="L14" s="14"/>
      <c r="M14" s="34">
        <v>1.9215320000000001E-2</v>
      </c>
      <c r="N14" s="34">
        <v>0</v>
      </c>
      <c r="O14" s="34">
        <v>0</v>
      </c>
      <c r="P14" s="34">
        <v>1.9215320000000001E-2</v>
      </c>
    </row>
    <row r="15" spans="1:19" s="15" customFormat="1" ht="19.5" customHeight="1" x14ac:dyDescent="0.3">
      <c r="A15" s="9">
        <v>1910</v>
      </c>
      <c r="B15" s="10" t="s">
        <v>88</v>
      </c>
      <c r="C15" s="134">
        <v>0</v>
      </c>
      <c r="D15" s="134">
        <v>0</v>
      </c>
      <c r="E15" s="134">
        <v>0.49421462999999999</v>
      </c>
      <c r="F15" s="134">
        <v>-0.49421462999999999</v>
      </c>
      <c r="G15" s="11">
        <v>0</v>
      </c>
      <c r="H15" s="134">
        <v>0</v>
      </c>
      <c r="I15" s="134">
        <v>0</v>
      </c>
      <c r="J15" s="134">
        <v>-5.8898900000000001E-3</v>
      </c>
      <c r="K15" s="134">
        <v>5.8898900000000001E-3</v>
      </c>
      <c r="L15" s="55"/>
      <c r="M15" s="134">
        <v>0</v>
      </c>
      <c r="N15" s="134">
        <v>0</v>
      </c>
      <c r="O15" s="134">
        <v>-0.50010451999999994</v>
      </c>
      <c r="P15" s="134">
        <v>0.50010451999999994</v>
      </c>
    </row>
    <row r="16" spans="1:19" s="15" customFormat="1" ht="19.5" customHeight="1" x14ac:dyDescent="0.3">
      <c r="A16" s="12">
        <v>1810</v>
      </c>
      <c r="B16" s="94" t="s">
        <v>407</v>
      </c>
      <c r="C16" s="135">
        <v>0</v>
      </c>
      <c r="D16" s="135">
        <v>-5.0971899999999997E-3</v>
      </c>
      <c r="E16" s="135">
        <v>0</v>
      </c>
      <c r="F16" s="135">
        <v>5.0971899999999997E-3</v>
      </c>
      <c r="G16" s="56">
        <v>0</v>
      </c>
      <c r="H16" s="135">
        <v>0</v>
      </c>
      <c r="I16" s="135">
        <v>1.725937E-2</v>
      </c>
      <c r="J16" s="135">
        <v>0</v>
      </c>
      <c r="K16" s="135">
        <v>-1.725937E-2</v>
      </c>
      <c r="L16" s="136"/>
      <c r="M16" s="135">
        <v>0</v>
      </c>
      <c r="N16" s="135">
        <v>2.2356559999999998E-2</v>
      </c>
      <c r="O16" s="135">
        <v>0</v>
      </c>
      <c r="P16" s="135">
        <v>-2.2356559999999998E-2</v>
      </c>
    </row>
    <row r="17" spans="1:16" s="15" customFormat="1" ht="19.5" customHeight="1" x14ac:dyDescent="0.3">
      <c r="A17" s="9">
        <v>1992</v>
      </c>
      <c r="B17" s="10" t="s">
        <v>90</v>
      </c>
      <c r="C17" s="137">
        <v>0</v>
      </c>
      <c r="D17" s="137">
        <v>-3.0904620000000001E-2</v>
      </c>
      <c r="E17" s="137">
        <v>0</v>
      </c>
      <c r="F17" s="137">
        <v>3.0904620000000001E-2</v>
      </c>
      <c r="G17" s="11">
        <v>0</v>
      </c>
      <c r="H17" s="137">
        <v>0</v>
      </c>
      <c r="I17" s="137">
        <v>-2.0570330000000001E-2</v>
      </c>
      <c r="J17" s="137">
        <v>0</v>
      </c>
      <c r="K17" s="137">
        <v>2.0570330000000001E-2</v>
      </c>
      <c r="L17" s="138"/>
      <c r="M17" s="137">
        <v>0</v>
      </c>
      <c r="N17" s="137">
        <v>1.0334289999999999E-2</v>
      </c>
      <c r="O17" s="137">
        <v>0</v>
      </c>
      <c r="P17" s="137">
        <v>-1.0334289999999999E-2</v>
      </c>
    </row>
    <row r="18" spans="1:16" ht="12" customHeight="1" x14ac:dyDescent="0.3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3">
      <c r="A19" s="24"/>
      <c r="B19" s="25" t="s">
        <v>93</v>
      </c>
      <c r="C19" s="26">
        <v>160.33108632000008</v>
      </c>
      <c r="D19" s="26">
        <v>159.52456728999999</v>
      </c>
      <c r="E19" s="26">
        <v>0.49922132999999996</v>
      </c>
      <c r="F19" s="26">
        <v>0.30729770000008932</v>
      </c>
      <c r="G19" s="27"/>
      <c r="H19" s="26">
        <v>165.30641598000003</v>
      </c>
      <c r="I19" s="26">
        <v>165.41989906000001</v>
      </c>
      <c r="J19" s="26">
        <v>-5.8898900000000001E-3</v>
      </c>
      <c r="K19" s="27">
        <v>-0.10759318999998042</v>
      </c>
      <c r="L19" s="27"/>
      <c r="M19" s="26">
        <v>4.975329659999935</v>
      </c>
      <c r="N19" s="26">
        <v>5.8953317700000474</v>
      </c>
      <c r="O19" s="26">
        <v>-0.50511121999999997</v>
      </c>
      <c r="P19" s="26">
        <v>-0.41489089000011237</v>
      </c>
    </row>
    <row r="20" spans="1:16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5">
      <c r="A21" s="80" t="s">
        <v>460</v>
      </c>
      <c r="B21" s="5"/>
      <c r="C21" s="118" t="s">
        <v>473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5">
      <c r="A22" s="4"/>
      <c r="B22" s="5"/>
      <c r="C22" s="118" t="s">
        <v>474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3">
      <c r="A23" s="80" t="s">
        <v>393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3">
      <c r="A24" s="97" t="s">
        <v>394</v>
      </c>
    </row>
    <row r="25" spans="1:16" x14ac:dyDescent="0.3">
      <c r="A25" s="97" t="s">
        <v>395</v>
      </c>
    </row>
    <row r="26" spans="1:16" x14ac:dyDescent="0.3">
      <c r="A26" s="97" t="s">
        <v>396</v>
      </c>
    </row>
    <row r="29" spans="1:16" x14ac:dyDescent="0.3">
      <c r="A29" s="97" t="s">
        <v>457</v>
      </c>
    </row>
  </sheetData>
  <mergeCells count="5"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2:S29"/>
  <sheetViews>
    <sheetView zoomScale="70" zoomScaleNormal="70" zoomScaleSheetLayoutView="70" workbookViewId="0">
      <selection activeCell="C4" sqref="C4:P4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422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5.6" customHeight="1" x14ac:dyDescent="0.3">
      <c r="A3" s="57"/>
      <c r="B3" s="59"/>
      <c r="C3" s="152" t="s">
        <v>463</v>
      </c>
      <c r="D3" s="152"/>
      <c r="E3" s="152"/>
      <c r="F3" s="152"/>
      <c r="G3" s="60"/>
      <c r="H3" s="152" t="s">
        <v>459</v>
      </c>
      <c r="I3" s="152"/>
      <c r="J3" s="152"/>
      <c r="K3" s="152"/>
      <c r="L3" s="60"/>
      <c r="M3" s="152" t="s">
        <v>94</v>
      </c>
      <c r="N3" s="152"/>
      <c r="O3" s="152"/>
      <c r="P3" s="152"/>
      <c r="Q3" s="61"/>
      <c r="S3" s="62"/>
    </row>
    <row r="4" spans="1:19" s="58" customFormat="1" ht="15.6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 s="15"/>
    </row>
    <row r="5" spans="1:19" ht="19.5" customHeight="1" x14ac:dyDescent="0.3">
      <c r="A5" s="9">
        <v>1310</v>
      </c>
      <c r="B5" s="10" t="s">
        <v>411</v>
      </c>
      <c r="C5" s="11">
        <v>16.139793971383828</v>
      </c>
      <c r="D5" s="11">
        <v>16.105188810252102</v>
      </c>
      <c r="E5" s="11">
        <v>0</v>
      </c>
      <c r="F5" s="11">
        <v>3.4605161131725737E-2</v>
      </c>
      <c r="G5" s="11">
        <v>15.102428320000001</v>
      </c>
      <c r="H5" s="11">
        <v>15.102428320000001</v>
      </c>
      <c r="I5" s="11">
        <v>15.10243885</v>
      </c>
      <c r="J5" s="11">
        <v>0</v>
      </c>
      <c r="K5" s="11">
        <v>-1.0529999999064898E-5</v>
      </c>
      <c r="L5" s="16"/>
      <c r="M5" s="11">
        <v>-1.0373656513838263</v>
      </c>
      <c r="N5" s="11">
        <v>-1.0027499602521015</v>
      </c>
      <c r="O5" s="11">
        <v>0</v>
      </c>
      <c r="P5" s="11">
        <v>-3.4615691131724802E-2</v>
      </c>
      <c r="Q5" s="15"/>
    </row>
    <row r="6" spans="1:19" s="15" customFormat="1" ht="19.5" customHeight="1" x14ac:dyDescent="0.3">
      <c r="A6" s="12">
        <v>1320</v>
      </c>
      <c r="B6" s="13" t="s">
        <v>412</v>
      </c>
      <c r="C6" s="34">
        <v>-0.23252375</v>
      </c>
      <c r="D6" s="34">
        <v>-0.23184941666666667</v>
      </c>
      <c r="E6" s="34">
        <v>-6.7433E-4</v>
      </c>
      <c r="F6" s="34">
        <v>-3.3333333323377554E-9</v>
      </c>
      <c r="G6" s="56">
        <v>1.2257480700000001</v>
      </c>
      <c r="H6" s="34">
        <v>-1.2257480700000001</v>
      </c>
      <c r="I6" s="34">
        <v>-1.2251413799999999</v>
      </c>
      <c r="J6" s="34">
        <v>0</v>
      </c>
      <c r="K6" s="34">
        <v>-6.0669000000013185E-4</v>
      </c>
      <c r="L6" s="14"/>
      <c r="M6" s="34">
        <v>-0.99322432000000005</v>
      </c>
      <c r="N6" s="34">
        <v>-0.99329196333333325</v>
      </c>
      <c r="O6" s="34">
        <v>6.7433E-4</v>
      </c>
      <c r="P6" s="34">
        <v>-6.0668666666679951E-4</v>
      </c>
    </row>
    <row r="7" spans="1:19" ht="19.5" customHeight="1" x14ac:dyDescent="0.3">
      <c r="A7" s="9">
        <v>1311</v>
      </c>
      <c r="B7" s="10" t="s">
        <v>401</v>
      </c>
      <c r="C7" s="32">
        <v>0.62379908784123872</v>
      </c>
      <c r="D7" s="32">
        <v>0.62340398527309038</v>
      </c>
      <c r="E7" s="32">
        <v>0</v>
      </c>
      <c r="F7" s="32">
        <v>3.9510256814834221E-4</v>
      </c>
      <c r="G7" s="11">
        <v>0.62713034999999995</v>
      </c>
      <c r="H7" s="32">
        <v>0.62713034999999995</v>
      </c>
      <c r="I7" s="32">
        <v>0.62713034999999995</v>
      </c>
      <c r="J7" s="32">
        <v>0</v>
      </c>
      <c r="K7" s="32">
        <v>0</v>
      </c>
      <c r="L7" s="16"/>
      <c r="M7" s="32">
        <v>3.3312621587612279E-3</v>
      </c>
      <c r="N7" s="32">
        <v>3.7263647269095701E-3</v>
      </c>
      <c r="O7" s="32">
        <v>0</v>
      </c>
      <c r="P7" s="32">
        <v>-3.9510256814834221E-4</v>
      </c>
    </row>
    <row r="8" spans="1:19" s="15" customFormat="1" ht="19.5" customHeight="1" x14ac:dyDescent="0.3">
      <c r="A8" s="12">
        <v>1102</v>
      </c>
      <c r="B8" s="13" t="s">
        <v>398</v>
      </c>
      <c r="C8" s="34">
        <v>0.15666666666666665</v>
      </c>
      <c r="D8" s="34">
        <v>0.15567966666666666</v>
      </c>
      <c r="E8" s="34">
        <v>0</v>
      </c>
      <c r="F8" s="34">
        <v>9.8699999999998789E-4</v>
      </c>
      <c r="G8" s="56">
        <v>0.11504642000000001</v>
      </c>
      <c r="H8" s="34">
        <v>0.11504642000000001</v>
      </c>
      <c r="I8" s="34">
        <v>0.11504642</v>
      </c>
      <c r="J8" s="34">
        <v>0</v>
      </c>
      <c r="K8" s="34">
        <v>1.3877787807814457E-17</v>
      </c>
      <c r="L8" s="14"/>
      <c r="M8" s="34">
        <v>-4.1620246666666638E-2</v>
      </c>
      <c r="N8" s="34">
        <v>-4.0633246666666664E-2</v>
      </c>
      <c r="O8" s="34">
        <v>0</v>
      </c>
      <c r="P8" s="34">
        <v>-9.8699999999997401E-4</v>
      </c>
    </row>
    <row r="9" spans="1:19" ht="19.5" customHeight="1" x14ac:dyDescent="0.3">
      <c r="A9" s="9">
        <v>1330</v>
      </c>
      <c r="B9" s="10" t="s">
        <v>403</v>
      </c>
      <c r="C9" s="32">
        <v>-2.4850833333333325E-2</v>
      </c>
      <c r="D9" s="32">
        <v>-2.4133749999999995E-2</v>
      </c>
      <c r="E9" s="32">
        <v>0</v>
      </c>
      <c r="F9" s="32">
        <v>-7.1708333333332999E-4</v>
      </c>
      <c r="G9" s="11">
        <v>1.4934149999999998E-2</v>
      </c>
      <c r="H9" s="32">
        <v>-1.4934149999999998E-2</v>
      </c>
      <c r="I9" s="32">
        <v>-1.3082290000000002E-2</v>
      </c>
      <c r="J9" s="32">
        <v>0</v>
      </c>
      <c r="K9" s="32">
        <v>-1.8518599999999968E-3</v>
      </c>
      <c r="L9" s="16"/>
      <c r="M9" s="32">
        <v>9.916683333333327E-3</v>
      </c>
      <c r="N9" s="32">
        <v>1.1051459999999994E-2</v>
      </c>
      <c r="O9" s="32">
        <v>0</v>
      </c>
      <c r="P9" s="32">
        <v>-1.1347766666666669E-3</v>
      </c>
    </row>
    <row r="10" spans="1:19" s="15" customFormat="1" ht="19.5" customHeight="1" x14ac:dyDescent="0.3">
      <c r="A10" s="12">
        <v>1101</v>
      </c>
      <c r="B10" s="13" t="s">
        <v>410</v>
      </c>
      <c r="C10" s="34">
        <v>1.4809249999999999E-2</v>
      </c>
      <c r="D10" s="34">
        <v>1.1429750000000001E-2</v>
      </c>
      <c r="E10" s="34">
        <v>0</v>
      </c>
      <c r="F10" s="34">
        <v>3.3794999999999988E-3</v>
      </c>
      <c r="G10" s="56">
        <v>1.1223650000000003E-2</v>
      </c>
      <c r="H10" s="34">
        <v>1.1223650000000003E-2</v>
      </c>
      <c r="I10" s="34">
        <v>1.122365E-2</v>
      </c>
      <c r="J10" s="34">
        <v>0</v>
      </c>
      <c r="K10" s="34">
        <v>3.4694469519536142E-18</v>
      </c>
      <c r="L10" s="14"/>
      <c r="M10" s="34">
        <v>-3.5855999999999961E-3</v>
      </c>
      <c r="N10" s="34">
        <v>-2.0610000000000073E-4</v>
      </c>
      <c r="O10" s="34">
        <v>0</v>
      </c>
      <c r="P10" s="34">
        <v>-3.3794999999999954E-3</v>
      </c>
    </row>
    <row r="11" spans="1:19" ht="19.5" customHeight="1" x14ac:dyDescent="0.3">
      <c r="A11" s="9">
        <v>1340</v>
      </c>
      <c r="B11" s="10" t="s">
        <v>85</v>
      </c>
      <c r="C11" s="32">
        <v>0</v>
      </c>
      <c r="D11" s="32">
        <v>0</v>
      </c>
      <c r="E11" s="32">
        <v>0</v>
      </c>
      <c r="F11" s="32">
        <v>0</v>
      </c>
      <c r="G11" s="11">
        <v>3.0832600000000004E-3</v>
      </c>
      <c r="H11" s="32">
        <v>3.0832600000000004E-3</v>
      </c>
      <c r="I11" s="32">
        <v>0</v>
      </c>
      <c r="J11" s="32">
        <v>0</v>
      </c>
      <c r="K11" s="32">
        <v>3.0832600000000004E-3</v>
      </c>
      <c r="L11" s="16"/>
      <c r="M11" s="32">
        <v>3.0832600000000004E-3</v>
      </c>
      <c r="N11" s="32">
        <v>0</v>
      </c>
      <c r="O11" s="32">
        <v>0</v>
      </c>
      <c r="P11" s="32">
        <v>3.0832600000000004E-3</v>
      </c>
    </row>
    <row r="12" spans="1:19" s="15" customFormat="1" ht="19.5" customHeight="1" x14ac:dyDescent="0.3">
      <c r="A12" s="12">
        <v>1331</v>
      </c>
      <c r="B12" s="13" t="s">
        <v>404</v>
      </c>
      <c r="C12" s="34">
        <v>-2.4117416666666665E-2</v>
      </c>
      <c r="D12" s="34">
        <v>-2.4106583333333331E-2</v>
      </c>
      <c r="E12" s="34">
        <v>0</v>
      </c>
      <c r="F12" s="34">
        <v>-1.0833333333334916E-5</v>
      </c>
      <c r="G12" s="56">
        <v>1.71897E-3</v>
      </c>
      <c r="H12" s="34">
        <v>-1.71897E-3</v>
      </c>
      <c r="I12" s="34">
        <v>-1.71897E-3</v>
      </c>
      <c r="J12" s="34">
        <v>0</v>
      </c>
      <c r="K12" s="34">
        <v>0</v>
      </c>
      <c r="L12" s="56"/>
      <c r="M12" s="34">
        <v>2.2398446666666665E-2</v>
      </c>
      <c r="N12" s="34">
        <v>2.238761333333333E-2</v>
      </c>
      <c r="O12" s="34">
        <v>0</v>
      </c>
      <c r="P12" s="34">
        <v>1.0833333333334916E-5</v>
      </c>
    </row>
    <row r="13" spans="1:19" s="15" customFormat="1" ht="19.5" customHeight="1" x14ac:dyDescent="0.3">
      <c r="A13" s="9">
        <v>1350</v>
      </c>
      <c r="B13" s="10" t="s">
        <v>406</v>
      </c>
      <c r="C13" s="32">
        <v>0</v>
      </c>
      <c r="D13" s="32">
        <v>0</v>
      </c>
      <c r="E13" s="32">
        <v>0</v>
      </c>
      <c r="F13" s="32">
        <v>0</v>
      </c>
      <c r="G13" s="11">
        <v>0</v>
      </c>
      <c r="H13" s="32">
        <v>0</v>
      </c>
      <c r="I13" s="32">
        <v>0</v>
      </c>
      <c r="J13" s="32">
        <v>0</v>
      </c>
      <c r="K13" s="32">
        <v>0</v>
      </c>
      <c r="L13" s="16"/>
      <c r="M13" s="32">
        <v>0</v>
      </c>
      <c r="N13" s="32">
        <v>0</v>
      </c>
      <c r="O13" s="32">
        <v>0</v>
      </c>
      <c r="P13" s="32">
        <v>0</v>
      </c>
    </row>
    <row r="14" spans="1:19" s="15" customFormat="1" ht="19.5" customHeight="1" x14ac:dyDescent="0.3">
      <c r="A14" s="12">
        <v>1993</v>
      </c>
      <c r="B14" s="13" t="s">
        <v>409</v>
      </c>
      <c r="C14" s="34">
        <v>0</v>
      </c>
      <c r="D14" s="34">
        <v>0</v>
      </c>
      <c r="E14" s="34">
        <v>0</v>
      </c>
      <c r="F14" s="34">
        <v>0</v>
      </c>
      <c r="G14" s="56">
        <v>0</v>
      </c>
      <c r="H14" s="34">
        <v>0</v>
      </c>
      <c r="I14" s="34">
        <v>0</v>
      </c>
      <c r="J14" s="34">
        <v>0</v>
      </c>
      <c r="K14" s="34">
        <v>0</v>
      </c>
      <c r="L14" s="14"/>
      <c r="M14" s="34">
        <v>0</v>
      </c>
      <c r="N14" s="34">
        <v>0</v>
      </c>
      <c r="O14" s="34">
        <v>0</v>
      </c>
      <c r="P14" s="34">
        <v>0</v>
      </c>
    </row>
    <row r="15" spans="1:19" s="15" customFormat="1" ht="19.5" customHeight="1" x14ac:dyDescent="0.3">
      <c r="A15" s="9">
        <v>1910</v>
      </c>
      <c r="B15" s="10" t="s">
        <v>88</v>
      </c>
      <c r="C15" s="134">
        <v>5.7498E-2</v>
      </c>
      <c r="D15" s="134">
        <v>0</v>
      </c>
      <c r="E15" s="134">
        <v>5.7498E-2</v>
      </c>
      <c r="F15" s="134">
        <v>0</v>
      </c>
      <c r="G15" s="11">
        <v>0</v>
      </c>
      <c r="H15" s="134">
        <v>0</v>
      </c>
      <c r="I15" s="134">
        <v>0</v>
      </c>
      <c r="J15" s="134">
        <v>5.1148999999999997E-4</v>
      </c>
      <c r="K15" s="134">
        <v>-5.1148999999999997E-4</v>
      </c>
      <c r="L15" s="55"/>
      <c r="M15" s="134">
        <v>-5.7498E-2</v>
      </c>
      <c r="N15" s="134">
        <v>0</v>
      </c>
      <c r="O15" s="134">
        <v>-5.6986509999999997E-2</v>
      </c>
      <c r="P15" s="134">
        <v>-5.1149000000000333E-4</v>
      </c>
    </row>
    <row r="16" spans="1:19" s="15" customFormat="1" ht="19.5" customHeight="1" x14ac:dyDescent="0.3">
      <c r="A16" s="12">
        <v>1810</v>
      </c>
      <c r="B16" s="94" t="s">
        <v>407</v>
      </c>
      <c r="C16" s="135">
        <v>0</v>
      </c>
      <c r="D16" s="135">
        <v>0</v>
      </c>
      <c r="E16" s="135">
        <v>0</v>
      </c>
      <c r="F16" s="135">
        <v>0</v>
      </c>
      <c r="G16" s="56">
        <v>0</v>
      </c>
      <c r="H16" s="135">
        <v>0</v>
      </c>
      <c r="I16" s="135">
        <v>1.6497990000000001E-2</v>
      </c>
      <c r="J16" s="135">
        <v>0</v>
      </c>
      <c r="K16" s="135">
        <v>-1.6497990000000001E-2</v>
      </c>
      <c r="L16" s="136"/>
      <c r="M16" s="135">
        <v>0</v>
      </c>
      <c r="N16" s="135">
        <v>1.6497990000000001E-2</v>
      </c>
      <c r="O16" s="135">
        <v>0</v>
      </c>
      <c r="P16" s="135">
        <v>-1.6497990000000001E-2</v>
      </c>
    </row>
    <row r="17" spans="1:16" s="15" customFormat="1" ht="19.5" customHeight="1" x14ac:dyDescent="0.3">
      <c r="A17" s="9">
        <v>1992</v>
      </c>
      <c r="B17" s="10" t="s">
        <v>90</v>
      </c>
      <c r="C17" s="137">
        <v>0</v>
      </c>
      <c r="D17" s="137">
        <v>0</v>
      </c>
      <c r="E17" s="137">
        <v>0</v>
      </c>
      <c r="F17" s="137">
        <v>0</v>
      </c>
      <c r="G17" s="11">
        <v>0</v>
      </c>
      <c r="H17" s="137">
        <v>0</v>
      </c>
      <c r="I17" s="137">
        <v>0</v>
      </c>
      <c r="J17" s="137">
        <v>0</v>
      </c>
      <c r="K17" s="137">
        <v>0</v>
      </c>
      <c r="L17" s="138"/>
      <c r="M17" s="137">
        <v>0</v>
      </c>
      <c r="N17" s="137">
        <v>0</v>
      </c>
      <c r="O17" s="137">
        <v>0</v>
      </c>
      <c r="P17" s="137">
        <v>0</v>
      </c>
    </row>
    <row r="18" spans="1:16" ht="12" customHeight="1" x14ac:dyDescent="0.3">
      <c r="A18" s="105"/>
      <c r="B18" s="106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3">
      <c r="A19" s="24"/>
      <c r="B19" s="25" t="s">
        <v>93</v>
      </c>
      <c r="C19" s="26">
        <v>16.711074975891734</v>
      </c>
      <c r="D19" s="26">
        <v>16.615612462191862</v>
      </c>
      <c r="E19" s="26">
        <v>5.682367E-2</v>
      </c>
      <c r="F19" s="26">
        <v>3.8638843699871465E-2</v>
      </c>
      <c r="G19" s="27"/>
      <c r="H19" s="26">
        <v>14.616510810000001</v>
      </c>
      <c r="I19" s="26">
        <v>14.632394619999999</v>
      </c>
      <c r="J19" s="26">
        <v>5.1148999999999997E-4</v>
      </c>
      <c r="K19" s="27">
        <v>-1.6395299999998277E-2</v>
      </c>
      <c r="L19" s="27"/>
      <c r="M19" s="26">
        <v>-2.0945641658917316</v>
      </c>
      <c r="N19" s="26">
        <v>-1.9832178421918589</v>
      </c>
      <c r="O19" s="26">
        <v>-5.6312179999999996E-2</v>
      </c>
      <c r="P19" s="26">
        <v>-5.5034143699872633E-2</v>
      </c>
    </row>
    <row r="20" spans="1:16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5">
      <c r="A21" s="80" t="s">
        <v>460</v>
      </c>
      <c r="B21" s="5"/>
      <c r="C21" s="118" t="s">
        <v>473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5">
      <c r="A22" s="4"/>
      <c r="B22" s="5"/>
      <c r="C22" s="118" t="s">
        <v>474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3">
      <c r="A23" s="80" t="s">
        <v>393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3">
      <c r="A24" s="97" t="s">
        <v>394</v>
      </c>
    </row>
    <row r="25" spans="1:16" x14ac:dyDescent="0.3">
      <c r="A25" s="97" t="s">
        <v>395</v>
      </c>
    </row>
    <row r="26" spans="1:16" x14ac:dyDescent="0.3">
      <c r="A26" s="97" t="s">
        <v>396</v>
      </c>
    </row>
    <row r="29" spans="1:16" x14ac:dyDescent="0.3">
      <c r="A29" s="97" t="s">
        <v>457</v>
      </c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2:S29"/>
  <sheetViews>
    <sheetView zoomScale="70" zoomScaleNormal="70" zoomScaleSheetLayoutView="70" workbookViewId="0">
      <selection activeCell="C24" sqref="C24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418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5.6" customHeight="1" x14ac:dyDescent="0.3">
      <c r="A3" s="57"/>
      <c r="B3" s="59"/>
      <c r="C3" s="152" t="s">
        <v>464</v>
      </c>
      <c r="D3" s="152"/>
      <c r="E3" s="152"/>
      <c r="F3" s="152"/>
      <c r="G3" s="60"/>
      <c r="H3" s="152" t="s">
        <v>462</v>
      </c>
      <c r="I3" s="152"/>
      <c r="J3" s="152"/>
      <c r="K3" s="152"/>
      <c r="L3" s="60"/>
      <c r="M3" s="152" t="s">
        <v>94</v>
      </c>
      <c r="N3" s="152"/>
      <c r="O3" s="152"/>
      <c r="P3" s="152"/>
      <c r="Q3"/>
      <c r="S3" s="62"/>
    </row>
    <row r="4" spans="1:19" s="58" customFormat="1" ht="15.6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/>
    </row>
    <row r="5" spans="1:19" ht="19.5" customHeight="1" x14ac:dyDescent="0.3">
      <c r="A5" s="9">
        <v>1310</v>
      </c>
      <c r="B5" s="95" t="s">
        <v>411</v>
      </c>
      <c r="C5" s="11">
        <v>162.4273947913743</v>
      </c>
      <c r="D5" s="11">
        <v>162.07913593634004</v>
      </c>
      <c r="E5" s="11">
        <v>0</v>
      </c>
      <c r="F5" s="11">
        <v>0.3482588550342598</v>
      </c>
      <c r="G5" s="11">
        <v>161.51207849000002</v>
      </c>
      <c r="H5" s="11">
        <v>161.51207849000002</v>
      </c>
      <c r="I5" s="11">
        <v>161.42206244000002</v>
      </c>
      <c r="J5" s="11">
        <v>0</v>
      </c>
      <c r="K5" s="11">
        <v>9.0016050000002679E-2</v>
      </c>
      <c r="L5" s="16"/>
      <c r="M5" s="11">
        <v>-0.91531630137427555</v>
      </c>
      <c r="N5" s="11">
        <v>-0.65707349634001844</v>
      </c>
      <c r="O5" s="11">
        <v>0</v>
      </c>
      <c r="P5" s="11">
        <v>-0.25824280503425712</v>
      </c>
    </row>
    <row r="6" spans="1:19" s="15" customFormat="1" ht="19.5" customHeight="1" x14ac:dyDescent="0.3">
      <c r="A6" s="12">
        <v>1311</v>
      </c>
      <c r="B6" s="94" t="s">
        <v>401</v>
      </c>
      <c r="C6" s="34">
        <v>6.1178141051902495</v>
      </c>
      <c r="D6" s="34">
        <v>6.1139391972086106</v>
      </c>
      <c r="E6" s="34">
        <v>0</v>
      </c>
      <c r="F6" s="34">
        <v>3.8749079816389198E-3</v>
      </c>
      <c r="G6" s="56">
        <v>6.14157405</v>
      </c>
      <c r="H6" s="34">
        <v>6.14157405</v>
      </c>
      <c r="I6" s="34">
        <v>6.1383460199999993</v>
      </c>
      <c r="J6" s="34">
        <v>0</v>
      </c>
      <c r="K6" s="34">
        <v>3.2280300000007145E-3</v>
      </c>
      <c r="L6" s="14"/>
      <c r="M6" s="34">
        <v>2.3759944809750522E-2</v>
      </c>
      <c r="N6" s="34">
        <v>2.4406822791388727E-2</v>
      </c>
      <c r="O6" s="34">
        <v>0</v>
      </c>
      <c r="P6" s="34">
        <v>-6.4687798163820531E-4</v>
      </c>
      <c r="Q6"/>
    </row>
    <row r="7" spans="1:19" ht="19.5" customHeight="1" x14ac:dyDescent="0.3">
      <c r="A7" s="9">
        <v>1320</v>
      </c>
      <c r="B7" s="95" t="s">
        <v>412</v>
      </c>
      <c r="C7" s="32">
        <v>-2.3252375000000001</v>
      </c>
      <c r="D7" s="32">
        <v>-2.318494166666667</v>
      </c>
      <c r="E7" s="32">
        <v>-6.7432999999999998E-3</v>
      </c>
      <c r="F7" s="32">
        <v>-3.3333333101549789E-8</v>
      </c>
      <c r="G7" s="11">
        <v>3.2102805300000004</v>
      </c>
      <c r="H7" s="32">
        <v>-3.2102805300000004</v>
      </c>
      <c r="I7" s="32">
        <v>-3.2079377</v>
      </c>
      <c r="J7" s="32">
        <v>0</v>
      </c>
      <c r="K7" s="32">
        <v>-2.342830000000351E-3</v>
      </c>
      <c r="L7" s="16"/>
      <c r="M7" s="32">
        <v>-0.88504303000000029</v>
      </c>
      <c r="N7" s="32">
        <v>-0.88944353333333304</v>
      </c>
      <c r="O7" s="32">
        <v>6.7432999999999998E-3</v>
      </c>
      <c r="P7" s="32">
        <v>-2.3427966666672495E-3</v>
      </c>
    </row>
    <row r="8" spans="1:19" s="15" customFormat="1" ht="19.5" customHeight="1" x14ac:dyDescent="0.3">
      <c r="A8" s="12">
        <v>1102</v>
      </c>
      <c r="B8" s="94" t="s">
        <v>398</v>
      </c>
      <c r="C8" s="34">
        <v>1.5666666666666662</v>
      </c>
      <c r="D8" s="34">
        <v>1.5567966666666668</v>
      </c>
      <c r="E8" s="34">
        <v>0</v>
      </c>
      <c r="F8" s="34">
        <v>9.8699999999993793E-3</v>
      </c>
      <c r="G8" s="56">
        <v>1.4514000899999999</v>
      </c>
      <c r="H8" s="34">
        <v>1.4514000899999999</v>
      </c>
      <c r="I8" s="34">
        <v>1.4507731000000001</v>
      </c>
      <c r="J8" s="34">
        <v>0</v>
      </c>
      <c r="K8" s="34">
        <v>6.269899999997719E-4</v>
      </c>
      <c r="L8" s="14"/>
      <c r="M8" s="34">
        <v>-0.11526657666666629</v>
      </c>
      <c r="N8" s="34">
        <v>-0.10602356666666668</v>
      </c>
      <c r="O8" s="34">
        <v>0</v>
      </c>
      <c r="P8" s="34">
        <v>-9.2430099999996074E-3</v>
      </c>
    </row>
    <row r="9" spans="1:19" ht="19.5" customHeight="1" x14ac:dyDescent="0.3">
      <c r="A9" s="9">
        <v>1330</v>
      </c>
      <c r="B9" s="95" t="s">
        <v>403</v>
      </c>
      <c r="C9" s="32">
        <v>-0.2485083333333333</v>
      </c>
      <c r="D9" s="32">
        <v>-0.24133749999999998</v>
      </c>
      <c r="E9" s="32">
        <v>0</v>
      </c>
      <c r="F9" s="32">
        <v>-7.1708333333333207E-3</v>
      </c>
      <c r="G9" s="11">
        <v>0.23145283</v>
      </c>
      <c r="H9" s="32">
        <v>-0.23145283</v>
      </c>
      <c r="I9" s="32">
        <v>-0.22383118999999999</v>
      </c>
      <c r="J9" s="32">
        <v>0</v>
      </c>
      <c r="K9" s="32">
        <v>-7.6216400000000128E-3</v>
      </c>
      <c r="L9" s="16"/>
      <c r="M9" s="32">
        <v>1.7055503333333305E-2</v>
      </c>
      <c r="N9" s="32">
        <v>1.7506309999999997E-2</v>
      </c>
      <c r="O9" s="32">
        <v>0</v>
      </c>
      <c r="P9" s="32">
        <v>-4.5080666666669211E-4</v>
      </c>
    </row>
    <row r="10" spans="1:19" s="15" customFormat="1" ht="19.5" customHeight="1" x14ac:dyDescent="0.3">
      <c r="A10" s="12">
        <v>1340</v>
      </c>
      <c r="B10" s="94" t="s">
        <v>85</v>
      </c>
      <c r="C10" s="34">
        <v>0</v>
      </c>
      <c r="D10" s="34">
        <v>0</v>
      </c>
      <c r="E10" s="34">
        <v>0</v>
      </c>
      <c r="F10" s="34">
        <v>0</v>
      </c>
      <c r="G10" s="56">
        <v>0.18484443</v>
      </c>
      <c r="H10" s="34">
        <v>-0.18484443</v>
      </c>
      <c r="I10" s="34">
        <v>0</v>
      </c>
      <c r="J10" s="34">
        <v>0</v>
      </c>
      <c r="K10" s="34">
        <v>-0.18484443</v>
      </c>
      <c r="L10" s="14"/>
      <c r="M10" s="34">
        <v>-0.18484443</v>
      </c>
      <c r="N10" s="34">
        <v>0</v>
      </c>
      <c r="O10" s="34">
        <v>0</v>
      </c>
      <c r="P10" s="34">
        <v>-0.18484443</v>
      </c>
    </row>
    <row r="11" spans="1:19" ht="19.5" customHeight="1" x14ac:dyDescent="0.3">
      <c r="A11" s="9">
        <v>1331</v>
      </c>
      <c r="B11" s="95" t="s">
        <v>404</v>
      </c>
      <c r="C11" s="32">
        <v>-0.24117416666666663</v>
      </c>
      <c r="D11" s="32">
        <v>-0.24106583333333337</v>
      </c>
      <c r="E11" s="32">
        <v>0</v>
      </c>
      <c r="F11" s="32">
        <v>-1.0833333333326589E-4</v>
      </c>
      <c r="G11" s="11">
        <v>0.19863001999999999</v>
      </c>
      <c r="H11" s="32">
        <v>-0.19863001999999999</v>
      </c>
      <c r="I11" s="32">
        <v>-0.19849506</v>
      </c>
      <c r="J11" s="32">
        <v>0</v>
      </c>
      <c r="K11" s="32">
        <v>-1.3495999999998953E-4</v>
      </c>
      <c r="L11" s="16"/>
      <c r="M11" s="32">
        <v>4.2544146666666643E-2</v>
      </c>
      <c r="N11" s="32">
        <v>4.2570773333333367E-2</v>
      </c>
      <c r="O11" s="32">
        <v>0</v>
      </c>
      <c r="P11" s="32">
        <v>-2.6626666666723642E-5</v>
      </c>
    </row>
    <row r="12" spans="1:19" s="15" customFormat="1" ht="19.5" customHeight="1" x14ac:dyDescent="0.3">
      <c r="A12" s="12">
        <v>1101</v>
      </c>
      <c r="B12" s="94" t="s">
        <v>410</v>
      </c>
      <c r="C12" s="34">
        <v>0.14809250000000002</v>
      </c>
      <c r="D12" s="34">
        <v>0.1142975</v>
      </c>
      <c r="E12" s="34">
        <v>0</v>
      </c>
      <c r="F12" s="34">
        <v>3.3795000000000019E-2</v>
      </c>
      <c r="G12" s="56">
        <v>0.10754720999999999</v>
      </c>
      <c r="H12" s="34">
        <v>0.10754720999999999</v>
      </c>
      <c r="I12" s="34">
        <v>0.10748485000000001</v>
      </c>
      <c r="J12" s="34">
        <v>0</v>
      </c>
      <c r="K12" s="34">
        <v>6.235999999998354E-5</v>
      </c>
      <c r="L12" s="56"/>
      <c r="M12" s="34">
        <v>-4.0545290000000025E-2</v>
      </c>
      <c r="N12" s="34">
        <v>-6.8126499999999895E-3</v>
      </c>
      <c r="O12" s="34">
        <v>0</v>
      </c>
      <c r="P12" s="34">
        <v>-3.3732640000000036E-2</v>
      </c>
    </row>
    <row r="13" spans="1:19" s="15" customFormat="1" ht="19.5" customHeight="1" x14ac:dyDescent="0.3">
      <c r="A13" s="9">
        <v>1993</v>
      </c>
      <c r="B13" s="95" t="s">
        <v>409</v>
      </c>
      <c r="C13" s="32">
        <v>0</v>
      </c>
      <c r="D13" s="32">
        <v>0</v>
      </c>
      <c r="E13" s="32">
        <v>0</v>
      </c>
      <c r="F13" s="32">
        <v>0</v>
      </c>
      <c r="G13" s="11">
        <v>6.5309999999999965E-2</v>
      </c>
      <c r="H13" s="32">
        <v>-6.5309999999999965E-2</v>
      </c>
      <c r="I13" s="32">
        <v>-6.519244000000006E-2</v>
      </c>
      <c r="J13" s="32">
        <v>0</v>
      </c>
      <c r="K13" s="32">
        <v>-1.1755999999990552E-4</v>
      </c>
      <c r="L13" s="16"/>
      <c r="M13" s="32">
        <v>-6.5309999999999965E-2</v>
      </c>
      <c r="N13" s="32">
        <v>-6.519244000000006E-2</v>
      </c>
      <c r="O13" s="32">
        <v>0</v>
      </c>
      <c r="P13" s="32">
        <v>-1.1755999999990552E-4</v>
      </c>
    </row>
    <row r="14" spans="1:19" s="15" customFormat="1" ht="19.5" customHeight="1" x14ac:dyDescent="0.3">
      <c r="A14" s="12">
        <v>1350</v>
      </c>
      <c r="B14" s="94" t="s">
        <v>406</v>
      </c>
      <c r="C14" s="34">
        <v>0</v>
      </c>
      <c r="D14" s="34">
        <v>0</v>
      </c>
      <c r="E14" s="34">
        <v>0</v>
      </c>
      <c r="F14" s="34">
        <v>0</v>
      </c>
      <c r="G14" s="56">
        <v>1.5666050000000001E-2</v>
      </c>
      <c r="H14" s="34">
        <v>-1.5666050000000001E-2</v>
      </c>
      <c r="I14" s="34">
        <v>0</v>
      </c>
      <c r="J14" s="34">
        <v>0</v>
      </c>
      <c r="K14" s="34">
        <v>-1.5666050000000001E-2</v>
      </c>
      <c r="L14" s="14"/>
      <c r="M14" s="34">
        <v>-1.5666050000000001E-2</v>
      </c>
      <c r="N14" s="34">
        <v>0</v>
      </c>
      <c r="O14" s="34">
        <v>0</v>
      </c>
      <c r="P14" s="34">
        <v>-1.5666050000000001E-2</v>
      </c>
    </row>
    <row r="15" spans="1:19" ht="19.5" customHeight="1" x14ac:dyDescent="0.3">
      <c r="A15" s="9">
        <v>1910</v>
      </c>
      <c r="B15" s="95" t="s">
        <v>88</v>
      </c>
      <c r="C15" s="32">
        <v>0.57498000000000005</v>
      </c>
      <c r="D15" s="32">
        <v>0</v>
      </c>
      <c r="E15" s="32">
        <v>0.57498000000000005</v>
      </c>
      <c r="F15" s="32">
        <v>0</v>
      </c>
      <c r="G15" s="11">
        <v>0</v>
      </c>
      <c r="H15" s="32">
        <v>0</v>
      </c>
      <c r="I15" s="32">
        <v>0</v>
      </c>
      <c r="J15" s="32">
        <v>-5.8898900000000001E-3</v>
      </c>
      <c r="K15" s="32">
        <v>5.8898900000000001E-3</v>
      </c>
      <c r="L15" s="16"/>
      <c r="M15" s="32">
        <v>-0.57498000000000005</v>
      </c>
      <c r="N15" s="32">
        <v>0</v>
      </c>
      <c r="O15" s="32">
        <v>-0.58086989</v>
      </c>
      <c r="P15" s="32">
        <v>5.8898899999999532E-3</v>
      </c>
    </row>
    <row r="16" spans="1:19" s="15" customFormat="1" ht="19.5" customHeight="1" x14ac:dyDescent="0.3">
      <c r="A16" s="12">
        <v>1810</v>
      </c>
      <c r="B16" s="94" t="s">
        <v>407</v>
      </c>
      <c r="C16" s="34">
        <v>0</v>
      </c>
      <c r="D16" s="34">
        <v>0</v>
      </c>
      <c r="E16" s="34">
        <v>0</v>
      </c>
      <c r="F16" s="34">
        <v>0</v>
      </c>
      <c r="G16" s="56">
        <v>0</v>
      </c>
      <c r="H16" s="34">
        <v>0</v>
      </c>
      <c r="I16" s="34">
        <v>1.725937E-2</v>
      </c>
      <c r="J16" s="34">
        <v>0</v>
      </c>
      <c r="K16" s="34">
        <v>-1.725937E-2</v>
      </c>
      <c r="L16" s="14"/>
      <c r="M16" s="34">
        <v>0</v>
      </c>
      <c r="N16" s="34">
        <v>1.725937E-2</v>
      </c>
      <c r="O16" s="34">
        <v>0</v>
      </c>
      <c r="P16" s="34">
        <v>-1.725937E-2</v>
      </c>
    </row>
    <row r="17" spans="1:16" s="15" customFormat="1" ht="19.5" customHeight="1" x14ac:dyDescent="0.3">
      <c r="A17" s="53">
        <v>1992</v>
      </c>
      <c r="B17" s="95" t="s">
        <v>90</v>
      </c>
      <c r="C17" s="33">
        <v>0</v>
      </c>
      <c r="D17" s="33">
        <v>0</v>
      </c>
      <c r="E17" s="33">
        <v>0</v>
      </c>
      <c r="F17" s="33">
        <v>0</v>
      </c>
      <c r="G17" s="11">
        <v>0</v>
      </c>
      <c r="H17" s="33">
        <v>0</v>
      </c>
      <c r="I17" s="33">
        <v>-2.0570330000000001E-2</v>
      </c>
      <c r="J17" s="33">
        <v>0</v>
      </c>
      <c r="K17" s="33">
        <v>2.0570330000000001E-2</v>
      </c>
      <c r="L17" s="16"/>
      <c r="M17" s="33">
        <v>0</v>
      </c>
      <c r="N17" s="33">
        <v>-2.0570330000000001E-2</v>
      </c>
      <c r="O17" s="33">
        <v>0</v>
      </c>
      <c r="P17" s="33">
        <v>2.0570330000000001E-2</v>
      </c>
    </row>
    <row r="18" spans="1:16" ht="12" customHeight="1" x14ac:dyDescent="0.3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3">
      <c r="A19" s="24"/>
      <c r="B19" s="25" t="s">
        <v>93</v>
      </c>
      <c r="C19" s="26">
        <v>168.02002806323125</v>
      </c>
      <c r="D19" s="26">
        <v>167.06327180021535</v>
      </c>
      <c r="E19" s="26">
        <v>0.56823670000000004</v>
      </c>
      <c r="F19" s="26">
        <v>0.38851956301590451</v>
      </c>
      <c r="G19" s="27"/>
      <c r="H19" s="26">
        <v>165.30641598000003</v>
      </c>
      <c r="I19" s="26">
        <v>165.41989906000001</v>
      </c>
      <c r="J19" s="26">
        <v>-5.8898900000000001E-3</v>
      </c>
      <c r="K19" s="27">
        <v>-0.10759318999998042</v>
      </c>
      <c r="L19" s="27"/>
      <c r="M19" s="26">
        <v>-2.7136120832311912</v>
      </c>
      <c r="N19" s="26">
        <v>-1.6433727402152962</v>
      </c>
      <c r="O19" s="26">
        <v>-0.57412658999999999</v>
      </c>
      <c r="P19" s="26">
        <v>-0.49611275301589497</v>
      </c>
    </row>
    <row r="20" spans="1:16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5">
      <c r="A21" s="80" t="s">
        <v>460</v>
      </c>
      <c r="B21" s="5"/>
      <c r="C21" s="118" t="s">
        <v>473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5">
      <c r="A22" s="4"/>
      <c r="B22" s="5"/>
      <c r="C22" s="118" t="s">
        <v>474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3">
      <c r="A23" s="80" t="s">
        <v>393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3">
      <c r="A24" s="97" t="s">
        <v>394</v>
      </c>
    </row>
    <row r="25" spans="1:16" x14ac:dyDescent="0.3">
      <c r="A25" s="97" t="s">
        <v>395</v>
      </c>
    </row>
    <row r="26" spans="1:16" x14ac:dyDescent="0.3">
      <c r="A26" s="97" t="s">
        <v>396</v>
      </c>
    </row>
    <row r="29" spans="1:16" x14ac:dyDescent="0.3">
      <c r="A29" s="97" t="s">
        <v>457</v>
      </c>
    </row>
  </sheetData>
  <mergeCells count="5"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7" customFormat="1" ht="47.4" customHeight="1" x14ac:dyDescent="0.3">
      <c r="A4" s="153" t="s">
        <v>373</v>
      </c>
      <c r="B4" s="154"/>
      <c r="C4" s="150" t="s">
        <v>370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9" s="58" customFormat="1" ht="15.6" customHeight="1" x14ac:dyDescent="0.3">
      <c r="A5" s="57"/>
      <c r="B5" s="59"/>
      <c r="C5" s="152" t="e">
        <f>"Forecast"&amp;" "&amp;"-"&amp;" "&amp;#REF!&amp;" "&amp;"(MTD)"</f>
        <v>#REF!</v>
      </c>
      <c r="D5" s="152"/>
      <c r="E5" s="152"/>
      <c r="F5" s="152"/>
      <c r="G5" s="60"/>
      <c r="H5" s="152" t="e">
        <f>"Actuals"&amp;" "&amp;"-"&amp;" "&amp;#REF!&amp;" "&amp;"(MTD)"</f>
        <v>#REF!</v>
      </c>
      <c r="I5" s="152"/>
      <c r="J5" s="152"/>
      <c r="K5" s="152"/>
      <c r="L5" s="60"/>
      <c r="M5" s="152" t="s">
        <v>252</v>
      </c>
      <c r="N5" s="152"/>
      <c r="O5" s="152"/>
      <c r="P5" s="152"/>
      <c r="Q5" s="61"/>
      <c r="S5" s="62"/>
    </row>
    <row r="6" spans="1:19" s="58" customFormat="1" ht="15.6" x14ac:dyDescent="0.3">
      <c r="A6" s="63" t="s">
        <v>68</v>
      </c>
      <c r="B6" s="64" t="s">
        <v>69</v>
      </c>
      <c r="C6" s="65" t="s">
        <v>70</v>
      </c>
      <c r="D6" s="65" t="s">
        <v>71</v>
      </c>
      <c r="E6" s="65" t="s">
        <v>72</v>
      </c>
      <c r="F6" s="65" t="s">
        <v>73</v>
      </c>
      <c r="G6" s="60"/>
      <c r="H6" s="65" t="s">
        <v>70</v>
      </c>
      <c r="I6" s="65" t="s">
        <v>71</v>
      </c>
      <c r="J6" s="65" t="s">
        <v>72</v>
      </c>
      <c r="K6" s="65" t="s">
        <v>73</v>
      </c>
      <c r="L6" s="60"/>
      <c r="M6" s="65" t="s">
        <v>70</v>
      </c>
      <c r="N6" s="65" t="s">
        <v>71</v>
      </c>
      <c r="O6" s="65" t="s">
        <v>72</v>
      </c>
      <c r="P6" s="65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70">
        <v>0</v>
      </c>
      <c r="D16" s="70">
        <v>0</v>
      </c>
      <c r="E16" s="70">
        <v>0</v>
      </c>
      <c r="F16" s="70">
        <f t="shared" si="0"/>
        <v>0</v>
      </c>
      <c r="G16" s="56"/>
      <c r="H16" s="70" t="e">
        <f>SUMIFS(#REF!,#REF!,$H$1,#REF!,$A$1,#REF!,$A16)/$A$2</f>
        <v>#REF!</v>
      </c>
      <c r="I16" s="70" t="e">
        <f>SUMIFS(#REF!,#REF!,$I$1,#REF!,$A$1,#REF!,$A16,#REF!,$I$2)/$A$2</f>
        <v>#REF!</v>
      </c>
      <c r="J16" s="70" t="e">
        <f>SUMIFS(#REF!,#REF!,$I$1,#REF!,$A$1,#REF!,$A16,#REF!,$J$2)/$A$2</f>
        <v>#REF!</v>
      </c>
      <c r="K16" s="70" t="e">
        <f t="shared" si="1"/>
        <v>#REF!</v>
      </c>
      <c r="L16" s="14"/>
      <c r="M16" s="70" t="e">
        <f t="shared" si="2"/>
        <v>#REF!</v>
      </c>
      <c r="N16" s="70" t="e">
        <f t="shared" si="3"/>
        <v>#REF!</v>
      </c>
      <c r="O16" s="70" t="e">
        <f t="shared" si="4"/>
        <v>#REF!</v>
      </c>
      <c r="P16" s="70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9">
        <v>0</v>
      </c>
      <c r="D17" s="69">
        <v>0</v>
      </c>
      <c r="E17" s="69">
        <v>0</v>
      </c>
      <c r="F17" s="69">
        <f t="shared" si="0"/>
        <v>0</v>
      </c>
      <c r="G17" s="11"/>
      <c r="H17" s="69" t="e">
        <f>SUMIFS(#REF!,#REF!,$H$1,#REF!,$A$1,#REF!,$A17)/$A$2</f>
        <v>#REF!</v>
      </c>
      <c r="I17" s="69" t="e">
        <f>SUMIFS(#REF!,#REF!,$I$1,#REF!,$A$1,#REF!,$A17,#REF!,$I$2)/$A$2</f>
        <v>#REF!</v>
      </c>
      <c r="J17" s="69" t="e">
        <f>SUMIFS(#REF!,#REF!,$I$1,#REF!,$A$1,#REF!,$A17,#REF!,$J$2)/$A$2</f>
        <v>#REF!</v>
      </c>
      <c r="K17" s="69" t="e">
        <f t="shared" si="1"/>
        <v>#REF!</v>
      </c>
      <c r="L17" s="16"/>
      <c r="M17" s="69" t="e">
        <f t="shared" si="2"/>
        <v>#REF!</v>
      </c>
      <c r="N17" s="69" t="e">
        <f t="shared" si="3"/>
        <v>#REF!</v>
      </c>
      <c r="O17" s="69" t="e">
        <f t="shared" si="4"/>
        <v>#REF!</v>
      </c>
      <c r="P17" s="69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6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6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0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0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0" t="s">
        <v>393</v>
      </c>
    </row>
    <row r="33" spans="1:1" x14ac:dyDescent="0.3">
      <c r="A33" s="97" t="s">
        <v>394</v>
      </c>
    </row>
    <row r="34" spans="1:1" x14ac:dyDescent="0.3">
      <c r="A34" s="97" t="s">
        <v>395</v>
      </c>
    </row>
    <row r="35" spans="1:1" x14ac:dyDescent="0.3">
      <c r="A35" s="97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7" customFormat="1" ht="47.4" customHeight="1" x14ac:dyDescent="0.3">
      <c r="A4" s="153" t="s">
        <v>373</v>
      </c>
      <c r="B4" s="154"/>
      <c r="C4" s="150" t="s">
        <v>390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9" s="58" customFormat="1" ht="15.6" customHeight="1" x14ac:dyDescent="0.3">
      <c r="A5" s="57"/>
      <c r="B5" s="59"/>
      <c r="C5" s="152" t="e">
        <f>"Forecast"&amp;" "&amp;"-"&amp;" "&amp;#REF!&amp;" "&amp;"(YTD)"</f>
        <v>#REF!</v>
      </c>
      <c r="D5" s="152"/>
      <c r="E5" s="152"/>
      <c r="F5" s="152"/>
      <c r="G5" s="60"/>
      <c r="H5" s="152" t="e">
        <f>"Actuals"&amp;" "&amp;"-"&amp;" "&amp;#REF!&amp;" "&amp;"(YTD)"</f>
        <v>#REF!</v>
      </c>
      <c r="I5" s="152"/>
      <c r="J5" s="152"/>
      <c r="K5" s="152"/>
      <c r="L5" s="60"/>
      <c r="M5" s="152" t="s">
        <v>252</v>
      </c>
      <c r="N5" s="152"/>
      <c r="O5" s="152"/>
      <c r="P5" s="152"/>
      <c r="Q5" s="61"/>
      <c r="S5" s="62"/>
    </row>
    <row r="6" spans="1:19" s="58" customFormat="1" ht="15.6" x14ac:dyDescent="0.3">
      <c r="A6" s="63" t="s">
        <v>68</v>
      </c>
      <c r="B6" s="64" t="s">
        <v>69</v>
      </c>
      <c r="C6" s="96" t="s">
        <v>70</v>
      </c>
      <c r="D6" s="96" t="s">
        <v>71</v>
      </c>
      <c r="E6" s="96" t="s">
        <v>72</v>
      </c>
      <c r="F6" s="96" t="s">
        <v>73</v>
      </c>
      <c r="G6" s="60"/>
      <c r="H6" s="96" t="s">
        <v>70</v>
      </c>
      <c r="I6" s="96" t="s">
        <v>71</v>
      </c>
      <c r="J6" s="96" t="s">
        <v>72</v>
      </c>
      <c r="K6" s="96" t="s">
        <v>73</v>
      </c>
      <c r="L6" s="60"/>
      <c r="M6" s="96" t="s">
        <v>70</v>
      </c>
      <c r="N6" s="96" t="s">
        <v>71</v>
      </c>
      <c r="O6" s="96" t="s">
        <v>72</v>
      </c>
      <c r="P6" s="96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6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70">
        <v>0</v>
      </c>
      <c r="D18" s="70">
        <v>0</v>
      </c>
      <c r="E18" s="70">
        <v>0</v>
      </c>
      <c r="F18" s="70">
        <f t="shared" si="0"/>
        <v>0</v>
      </c>
      <c r="G18" s="56"/>
      <c r="H18" s="70" t="e">
        <f>SUMIFS(#REF!,#REF!,$H$1,#REF!,$A$1,#REF!,$A18)/$A$2</f>
        <v>#REF!</v>
      </c>
      <c r="I18" s="70" t="e">
        <f>SUMIFS(#REF!,#REF!,$I$1,#REF!,$A$1,#REF!,$A18,#REF!,$I$2)/$A$2</f>
        <v>#REF!</v>
      </c>
      <c r="J18" s="70" t="e">
        <f>SUMIFS(#REF!,#REF!,$I$1,#REF!,$A$1,#REF!,$A18,#REF!,$J$2)/$A$2</f>
        <v>#REF!</v>
      </c>
      <c r="K18" s="70" t="e">
        <f t="shared" si="1"/>
        <v>#REF!</v>
      </c>
      <c r="L18" s="14"/>
      <c r="M18" s="70" t="e">
        <f t="shared" si="2"/>
        <v>#REF!</v>
      </c>
      <c r="N18" s="70" t="e">
        <f t="shared" si="3"/>
        <v>#REF!</v>
      </c>
      <c r="O18" s="70" t="e">
        <f t="shared" si="4"/>
        <v>#REF!</v>
      </c>
      <c r="P18" s="70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9">
        <v>0</v>
      </c>
      <c r="D19" s="69">
        <v>0</v>
      </c>
      <c r="E19" s="69">
        <v>0</v>
      </c>
      <c r="F19" s="69">
        <f t="shared" si="0"/>
        <v>0</v>
      </c>
      <c r="G19" s="11"/>
      <c r="H19" s="69" t="e">
        <f>SUMIFS(#REF!,#REF!,$H$1,#REF!,$A$1,#REF!,$A19)/$A$2</f>
        <v>#REF!</v>
      </c>
      <c r="I19" s="69" t="e">
        <f>SUMIFS(#REF!,#REF!,$I$1,#REF!,$A$1,#REF!,$A19,#REF!,$I$2)/$A$2</f>
        <v>#REF!</v>
      </c>
      <c r="J19" s="69" t="e">
        <f>SUMIFS(#REF!,#REF!,$I$1,#REF!,$A$1,#REF!,$A19,#REF!,$J$2)/$A$2</f>
        <v>#REF!</v>
      </c>
      <c r="K19" s="69" t="e">
        <f t="shared" si="1"/>
        <v>#REF!</v>
      </c>
      <c r="L19" s="16"/>
      <c r="M19" s="69" t="e">
        <f t="shared" si="2"/>
        <v>#REF!</v>
      </c>
      <c r="N19" s="69" t="e">
        <f t="shared" si="3"/>
        <v>#REF!</v>
      </c>
      <c r="O19" s="69" t="e">
        <f t="shared" si="4"/>
        <v>#REF!</v>
      </c>
      <c r="P19" s="69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6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105"/>
      <c r="B26" s="106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0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0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0" t="s">
        <v>393</v>
      </c>
    </row>
    <row r="33" spans="1:1" x14ac:dyDescent="0.3">
      <c r="A33" s="97" t="s">
        <v>394</v>
      </c>
    </row>
    <row r="34" spans="1:1" x14ac:dyDescent="0.3">
      <c r="A34" s="97" t="s">
        <v>395</v>
      </c>
    </row>
    <row r="35" spans="1:1" x14ac:dyDescent="0.3">
      <c r="A35" s="97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3" ht="23.4" customHeight="1" x14ac:dyDescent="0.3">
      <c r="A1" s="81"/>
      <c r="B1" s="82"/>
    </row>
    <row r="2" spans="1:3" ht="33" customHeight="1" x14ac:dyDescent="0.3">
      <c r="A2" s="158" t="s">
        <v>465</v>
      </c>
      <c r="B2" s="159"/>
      <c r="C2" s="160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6" t="s">
        <v>423</v>
      </c>
      <c r="B4" s="83">
        <v>0.56589690752720789</v>
      </c>
      <c r="C4" s="83">
        <v>0.32176046535784775</v>
      </c>
    </row>
    <row r="5" spans="1:3" ht="18" customHeight="1" x14ac:dyDescent="0.3">
      <c r="A5" s="84" t="s">
        <v>424</v>
      </c>
      <c r="B5" s="85">
        <v>1.0235005570884399</v>
      </c>
      <c r="C5" s="85">
        <v>0.17117637893424745</v>
      </c>
    </row>
    <row r="6" spans="1:3" ht="18" customHeight="1" x14ac:dyDescent="0.3">
      <c r="A6" s="76" t="s">
        <v>425</v>
      </c>
      <c r="B6" s="86">
        <v>36.517338920745665</v>
      </c>
      <c r="C6" s="86">
        <v>0</v>
      </c>
    </row>
    <row r="7" spans="1:3" ht="18" customHeight="1" x14ac:dyDescent="0.3">
      <c r="A7" s="84" t="s">
        <v>426</v>
      </c>
      <c r="B7" s="85">
        <v>9.3567711523466741</v>
      </c>
      <c r="C7" s="85">
        <v>0</v>
      </c>
    </row>
    <row r="8" spans="1:3" ht="18" customHeight="1" x14ac:dyDescent="0.3">
      <c r="A8" s="76" t="s">
        <v>427</v>
      </c>
      <c r="B8" s="86">
        <v>1.8985568881603636</v>
      </c>
      <c r="C8" s="86">
        <v>0</v>
      </c>
    </row>
    <row r="9" spans="1:3" ht="18" customHeight="1" x14ac:dyDescent="0.3">
      <c r="A9" s="84" t="s">
        <v>428</v>
      </c>
      <c r="B9" s="85">
        <v>5.1753421378584861</v>
      </c>
      <c r="C9" s="85">
        <v>2.8644292095149058</v>
      </c>
    </row>
    <row r="10" spans="1:3" ht="18" customHeight="1" x14ac:dyDescent="0.3">
      <c r="A10" s="76" t="s">
        <v>429</v>
      </c>
      <c r="B10" s="86">
        <v>14.018528066368386</v>
      </c>
      <c r="C10" s="86">
        <v>19.187375714137321</v>
      </c>
    </row>
    <row r="11" spans="1:3" ht="18" customHeight="1" x14ac:dyDescent="0.3">
      <c r="A11" s="84" t="s">
        <v>430</v>
      </c>
      <c r="B11" s="85">
        <v>8.8061191401198951</v>
      </c>
      <c r="C11" s="85">
        <v>3.8401862470136074</v>
      </c>
    </row>
    <row r="12" spans="1:3" ht="18" customHeight="1" x14ac:dyDescent="0.3">
      <c r="A12" s="76" t="s">
        <v>431</v>
      </c>
      <c r="B12" s="86">
        <v>3.0593862207625793</v>
      </c>
      <c r="C12" s="86">
        <v>2.5778499013192064</v>
      </c>
    </row>
    <row r="13" spans="1:3" ht="18" customHeight="1" x14ac:dyDescent="0.3">
      <c r="A13" s="84" t="s">
        <v>449</v>
      </c>
      <c r="B13" s="85">
        <v>4.312231353092959</v>
      </c>
      <c r="C13" s="85">
        <v>0</v>
      </c>
    </row>
    <row r="14" spans="1:3" ht="18" customHeight="1" x14ac:dyDescent="0.3">
      <c r="A14" s="124" t="s">
        <v>432</v>
      </c>
      <c r="B14" s="125">
        <v>8.4799392112483254</v>
      </c>
      <c r="C14" s="125">
        <v>3.2200062324711748E-3</v>
      </c>
    </row>
    <row r="15" spans="1:3" ht="18" customHeight="1" x14ac:dyDescent="0.3">
      <c r="A15" s="84" t="s">
        <v>433</v>
      </c>
      <c r="B15" s="85">
        <v>3.1904195955129588</v>
      </c>
      <c r="C15" s="85">
        <v>0</v>
      </c>
    </row>
    <row r="16" spans="1:3" ht="18" customHeight="1" x14ac:dyDescent="0.3">
      <c r="A16" s="124" t="s">
        <v>434</v>
      </c>
      <c r="B16" s="125">
        <v>13.644350389184122</v>
      </c>
      <c r="C16" s="125">
        <v>6.9595472109691494</v>
      </c>
    </row>
    <row r="17" spans="1:3" ht="18" customHeight="1" x14ac:dyDescent="0.3">
      <c r="A17" s="84" t="s">
        <v>253</v>
      </c>
      <c r="B17" s="85">
        <v>36.906511498577629</v>
      </c>
      <c r="C17" s="85">
        <v>7.4806382050483018</v>
      </c>
    </row>
    <row r="18" spans="1:3" ht="18" customHeight="1" x14ac:dyDescent="0.3">
      <c r="A18" s="124" t="s">
        <v>254</v>
      </c>
      <c r="B18" s="125">
        <v>21.976959478378554</v>
      </c>
      <c r="C18" s="125">
        <v>12.185367300301237</v>
      </c>
    </row>
    <row r="19" spans="1:3" ht="18" customHeight="1" x14ac:dyDescent="0.3">
      <c r="A19" s="84" t="s">
        <v>435</v>
      </c>
      <c r="B19" s="85">
        <v>4.5757528860681216</v>
      </c>
      <c r="C19" s="85">
        <v>1.3290059208476159</v>
      </c>
    </row>
    <row r="20" spans="1:3" ht="18" customHeight="1" x14ac:dyDescent="0.3">
      <c r="A20" s="124" t="s">
        <v>255</v>
      </c>
      <c r="B20" s="125">
        <v>108.67645435569271</v>
      </c>
      <c r="C20" s="125">
        <v>0</v>
      </c>
    </row>
    <row r="21" spans="1:3" ht="18" customHeight="1" x14ac:dyDescent="0.3">
      <c r="A21" s="84" t="s">
        <v>441</v>
      </c>
      <c r="B21" s="85">
        <v>2.159634343870374</v>
      </c>
      <c r="C21" s="85">
        <v>0</v>
      </c>
    </row>
    <row r="22" spans="1:3" ht="18" customHeight="1" x14ac:dyDescent="0.3">
      <c r="A22" s="76" t="s">
        <v>436</v>
      </c>
      <c r="B22" s="86">
        <v>0.98683315152611129</v>
      </c>
      <c r="C22" s="86">
        <v>2.3320910979536715</v>
      </c>
    </row>
    <row r="23" spans="1:3" ht="18" customHeight="1" x14ac:dyDescent="0.3">
      <c r="A23" s="84" t="s">
        <v>437</v>
      </c>
      <c r="B23" s="85">
        <v>3.0316147689687156</v>
      </c>
      <c r="C23" s="85">
        <v>0</v>
      </c>
    </row>
    <row r="24" spans="1:3" ht="18" customHeight="1" x14ac:dyDescent="0.3">
      <c r="A24" s="76" t="s">
        <v>438</v>
      </c>
      <c r="B24" s="86">
        <v>19.661309721728006</v>
      </c>
      <c r="C24" s="86">
        <v>0</v>
      </c>
    </row>
    <row r="25" spans="1:3" ht="18" customHeight="1" x14ac:dyDescent="0.3">
      <c r="A25" s="84" t="s">
        <v>442</v>
      </c>
      <c r="B25" s="85">
        <v>39.662961382007111</v>
      </c>
      <c r="C25" s="85">
        <v>26.070603199335199</v>
      </c>
    </row>
    <row r="26" spans="1:3" ht="18" customHeight="1" x14ac:dyDescent="0.3">
      <c r="A26" s="124" t="s">
        <v>440</v>
      </c>
      <c r="B26" s="125">
        <v>5.9080697274447243</v>
      </c>
      <c r="C26" s="125">
        <v>14.703194868598736</v>
      </c>
    </row>
    <row r="27" spans="1:3" ht="18" customHeight="1" x14ac:dyDescent="0.3">
      <c r="A27" s="84" t="s">
        <v>256</v>
      </c>
      <c r="B27" s="85">
        <v>50.659869764778399</v>
      </c>
      <c r="C27" s="85">
        <v>0</v>
      </c>
    </row>
    <row r="28" spans="1:3" ht="18" customHeight="1" x14ac:dyDescent="0.3">
      <c r="A28" s="124" t="s">
        <v>257</v>
      </c>
      <c r="B28" s="126">
        <v>5.7063429866162663</v>
      </c>
      <c r="C28" s="126">
        <v>0.48266926352965611</v>
      </c>
    </row>
    <row r="29" spans="1:3" ht="18" customHeight="1" x14ac:dyDescent="0.3">
      <c r="A29" s="84" t="s">
        <v>444</v>
      </c>
      <c r="B29" s="127">
        <v>409.96069460567287</v>
      </c>
      <c r="C29" s="127">
        <v>100.50911498909318</v>
      </c>
    </row>
    <row r="30" spans="1:3" ht="18" customHeight="1" x14ac:dyDescent="0.3">
      <c r="A30" s="87"/>
      <c r="B30" s="88"/>
      <c r="C30" s="88"/>
    </row>
    <row r="31" spans="1:3" ht="18" customHeight="1" x14ac:dyDescent="0.3">
      <c r="A31" s="87" t="s">
        <v>439</v>
      </c>
      <c r="B31" s="88"/>
      <c r="C31" s="88"/>
    </row>
    <row r="32" spans="1:3" ht="18" customHeight="1" x14ac:dyDescent="0.3">
      <c r="A32" s="87" t="s">
        <v>445</v>
      </c>
      <c r="B32" s="122">
        <v>72.935960822001974</v>
      </c>
      <c r="C32" s="122">
        <v>56.366633634569432</v>
      </c>
    </row>
    <row r="33" spans="1:3" ht="18" customHeight="1" x14ac:dyDescent="0.3">
      <c r="A33" s="87" t="s">
        <v>446</v>
      </c>
      <c r="B33" s="123">
        <v>-37.635779335616135</v>
      </c>
      <c r="C33" s="123">
        <v>-1.7855718292302897E-2</v>
      </c>
    </row>
    <row r="34" spans="1:3" ht="18" customHeight="1" x14ac:dyDescent="0.3">
      <c r="A34" s="128" t="s">
        <v>447</v>
      </c>
      <c r="B34" s="129">
        <v>35.300181486385846</v>
      </c>
      <c r="C34" s="129">
        <v>56.348777916277136</v>
      </c>
    </row>
    <row r="35" spans="1:3" ht="18" customHeight="1" x14ac:dyDescent="0.3">
      <c r="A35" s="87"/>
      <c r="B35" s="120"/>
      <c r="C35" s="120"/>
    </row>
    <row r="36" spans="1:3" ht="18" customHeight="1" x14ac:dyDescent="0.3">
      <c r="A36" s="87" t="s">
        <v>448</v>
      </c>
      <c r="B36" s="131">
        <v>445.26087609205871</v>
      </c>
      <c r="C36" s="131">
        <v>156.85789290537031</v>
      </c>
    </row>
    <row r="37" spans="1:3" ht="18" customHeight="1" x14ac:dyDescent="0.3">
      <c r="A37" s="87"/>
      <c r="B37" s="120"/>
      <c r="C37" s="120"/>
    </row>
    <row r="38" spans="1:3" ht="18" customHeight="1" x14ac:dyDescent="0.3">
      <c r="A38" s="87" t="s">
        <v>466</v>
      </c>
      <c r="B38" s="89">
        <v>2057124</v>
      </c>
      <c r="C38" s="89">
        <v>96270</v>
      </c>
    </row>
    <row r="40" spans="1:3" x14ac:dyDescent="0.3">
      <c r="A40" s="52" t="s">
        <v>443</v>
      </c>
      <c r="B40" s="51"/>
      <c r="C40" s="51"/>
    </row>
    <row r="41" spans="1:3" ht="28.2" customHeight="1" x14ac:dyDescent="0.3">
      <c r="A41" s="157" t="s">
        <v>450</v>
      </c>
      <c r="B41" s="157"/>
      <c r="C41" s="157"/>
    </row>
    <row r="42" spans="1:3" ht="28.8" customHeight="1" x14ac:dyDescent="0.3">
      <c r="A42" s="161" t="s">
        <v>456</v>
      </c>
      <c r="B42" s="161"/>
      <c r="C42" s="161"/>
    </row>
    <row r="45" spans="1:3" ht="27.6" customHeight="1" x14ac:dyDescent="0.3">
      <c r="A45" s="157" t="s">
        <v>457</v>
      </c>
      <c r="B45" s="157"/>
      <c r="C45" s="157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8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8" t="s">
        <v>388</v>
      </c>
      <c r="AQ3" s="98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9">
        <f>SUMIF($E$3:$AN$3,$AP$1,$E4:$AN4)</f>
        <v>0</v>
      </c>
      <c r="AQ4" s="99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9">
        <f t="shared" ref="AP5:AP68" si="0">SUMIF($E$3:$AN$3,$AP$1,$E5:$AN5)</f>
        <v>0</v>
      </c>
      <c r="AQ5" s="99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9">
        <f t="shared" si="0"/>
        <v>0</v>
      </c>
      <c r="AQ6" s="99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9">
        <f t="shared" si="0"/>
        <v>0</v>
      </c>
      <c r="AQ7" s="99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9">
        <f t="shared" si="0"/>
        <v>0</v>
      </c>
      <c r="AQ8" s="99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9">
        <f t="shared" si="0"/>
        <v>0</v>
      </c>
      <c r="AQ9" s="99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9">
        <f t="shared" si="0"/>
        <v>0</v>
      </c>
      <c r="AQ10" s="99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9">
        <f t="shared" si="0"/>
        <v>0</v>
      </c>
      <c r="AQ11" s="99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9">
        <f t="shared" si="0"/>
        <v>0</v>
      </c>
      <c r="AQ12" s="99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9">
        <f t="shared" si="0"/>
        <v>0</v>
      </c>
      <c r="AQ13" s="99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9">
        <f t="shared" si="0"/>
        <v>0</v>
      </c>
      <c r="AQ14" s="99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9">
        <f t="shared" si="0"/>
        <v>0</v>
      </c>
      <c r="AQ15" s="99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9">
        <f t="shared" si="0"/>
        <v>0</v>
      </c>
      <c r="AQ16" s="99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9">
        <f t="shared" si="0"/>
        <v>0</v>
      </c>
      <c r="AQ17" s="99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9">
        <f t="shared" si="0"/>
        <v>0</v>
      </c>
      <c r="AQ18" s="99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9">
        <f t="shared" si="0"/>
        <v>0</v>
      </c>
      <c r="AQ19" s="99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9">
        <f t="shared" si="0"/>
        <v>0</v>
      </c>
      <c r="AQ20" s="99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9">
        <f t="shared" si="0"/>
        <v>0</v>
      </c>
      <c r="AQ21" s="99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9">
        <f t="shared" si="0"/>
        <v>0</v>
      </c>
      <c r="AQ22" s="99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9">
        <f t="shared" si="0"/>
        <v>0</v>
      </c>
      <c r="AQ23" s="99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9">
        <f t="shared" si="0"/>
        <v>0</v>
      </c>
      <c r="AQ24" s="99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9">
        <f t="shared" si="0"/>
        <v>0</v>
      </c>
      <c r="AQ25" s="99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9">
        <f t="shared" si="0"/>
        <v>0</v>
      </c>
      <c r="AQ26" s="99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9">
        <f t="shared" si="0"/>
        <v>0</v>
      </c>
      <c r="AQ27" s="99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9">
        <f t="shared" si="0"/>
        <v>0</v>
      </c>
      <c r="AQ28" s="99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9">
        <f t="shared" si="0"/>
        <v>0</v>
      </c>
      <c r="AQ29" s="99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9">
        <f t="shared" si="0"/>
        <v>0</v>
      </c>
      <c r="AQ30" s="99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9">
        <f t="shared" si="0"/>
        <v>0</v>
      </c>
      <c r="AQ31" s="99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9">
        <f t="shared" si="0"/>
        <v>0</v>
      </c>
      <c r="AQ32" s="99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9">
        <f t="shared" si="0"/>
        <v>0</v>
      </c>
      <c r="AQ33" s="99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9">
        <f t="shared" si="0"/>
        <v>0</v>
      </c>
      <c r="AQ34" s="99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9">
        <f t="shared" si="0"/>
        <v>0</v>
      </c>
      <c r="AQ35" s="99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9">
        <f t="shared" si="0"/>
        <v>0</v>
      </c>
      <c r="AQ36" s="99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9">
        <f t="shared" si="0"/>
        <v>0</v>
      </c>
      <c r="AQ37" s="99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9">
        <f t="shared" si="0"/>
        <v>0</v>
      </c>
      <c r="AQ38" s="99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9">
        <f t="shared" si="0"/>
        <v>0</v>
      </c>
      <c r="AQ39" s="99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9">
        <f t="shared" si="0"/>
        <v>0</v>
      </c>
      <c r="AQ40" s="99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9">
        <f t="shared" si="0"/>
        <v>0</v>
      </c>
      <c r="AQ41" s="99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9">
        <f t="shared" si="0"/>
        <v>0</v>
      </c>
      <c r="AQ42" s="99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9">
        <f t="shared" si="0"/>
        <v>0</v>
      </c>
      <c r="AQ43" s="99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9">
        <f t="shared" si="0"/>
        <v>0</v>
      </c>
      <c r="AQ44" s="99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9">
        <f t="shared" si="0"/>
        <v>0</v>
      </c>
      <c r="AQ45" s="99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9">
        <f t="shared" si="0"/>
        <v>0</v>
      </c>
      <c r="AQ46" s="99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9">
        <f t="shared" si="0"/>
        <v>0</v>
      </c>
      <c r="AQ47" s="99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9">
        <f t="shared" si="0"/>
        <v>0</v>
      </c>
      <c r="AQ48" s="99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9">
        <f t="shared" si="0"/>
        <v>0</v>
      </c>
      <c r="AQ49" s="99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9">
        <f t="shared" si="0"/>
        <v>0</v>
      </c>
      <c r="AQ50" s="99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9">
        <f t="shared" si="0"/>
        <v>0</v>
      </c>
      <c r="AQ51" s="99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9">
        <f t="shared" si="0"/>
        <v>0</v>
      </c>
      <c r="AQ52" s="99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9">
        <f t="shared" si="0"/>
        <v>0</v>
      </c>
      <c r="AQ53" s="99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9">
        <f t="shared" si="0"/>
        <v>0</v>
      </c>
      <c r="AQ54" s="99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9">
        <f t="shared" si="0"/>
        <v>0</v>
      </c>
      <c r="AQ55" s="99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9">
        <f t="shared" si="0"/>
        <v>0</v>
      </c>
      <c r="AQ56" s="99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9">
        <f t="shared" si="0"/>
        <v>0</v>
      </c>
      <c r="AQ57" s="99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9">
        <f t="shared" si="0"/>
        <v>0</v>
      </c>
      <c r="AQ58" s="99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9">
        <f t="shared" si="0"/>
        <v>0</v>
      </c>
      <c r="AQ59" s="99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9">
        <f t="shared" si="0"/>
        <v>0</v>
      </c>
      <c r="AQ60" s="99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9">
        <f t="shared" si="0"/>
        <v>0</v>
      </c>
      <c r="AQ61" s="99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9">
        <f t="shared" si="0"/>
        <v>0</v>
      </c>
      <c r="AQ62" s="99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9">
        <f t="shared" si="0"/>
        <v>0</v>
      </c>
      <c r="AQ63" s="99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9">
        <f t="shared" si="0"/>
        <v>0</v>
      </c>
      <c r="AQ64" s="99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9">
        <f t="shared" si="0"/>
        <v>0</v>
      </c>
      <c r="AQ65" s="99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9">
        <f t="shared" si="0"/>
        <v>0</v>
      </c>
      <c r="AQ66" s="99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9">
        <f t="shared" si="0"/>
        <v>0</v>
      </c>
      <c r="AQ67" s="99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9">
        <f t="shared" si="0"/>
        <v>0</v>
      </c>
      <c r="AQ68" s="99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9">
        <f t="shared" ref="AP69:AP132" si="1">SUMIF($E$3:$AN$3,$AP$1,$E69:$AN69)</f>
        <v>0</v>
      </c>
      <c r="AQ69" s="99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9">
        <f t="shared" si="1"/>
        <v>0</v>
      </c>
      <c r="AQ70" s="99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9">
        <f t="shared" si="1"/>
        <v>0</v>
      </c>
      <c r="AQ71" s="99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9">
        <f t="shared" si="1"/>
        <v>0</v>
      </c>
      <c r="AQ72" s="99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9">
        <f t="shared" si="1"/>
        <v>0</v>
      </c>
      <c r="AQ73" s="99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9">
        <f t="shared" si="1"/>
        <v>0</v>
      </c>
      <c r="AQ74" s="99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9">
        <f t="shared" si="1"/>
        <v>0</v>
      </c>
      <c r="AQ75" s="99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9">
        <f t="shared" si="1"/>
        <v>0</v>
      </c>
      <c r="AQ76" s="99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9">
        <f t="shared" si="1"/>
        <v>0</v>
      </c>
      <c r="AQ77" s="99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9">
        <f t="shared" si="1"/>
        <v>0</v>
      </c>
      <c r="AQ78" s="99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9">
        <f t="shared" si="1"/>
        <v>0</v>
      </c>
      <c r="AQ79" s="99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9">
        <f t="shared" si="1"/>
        <v>0</v>
      </c>
      <c r="AQ80" s="99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9">
        <f t="shared" si="1"/>
        <v>0</v>
      </c>
      <c r="AQ81" s="99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9">
        <f t="shared" si="1"/>
        <v>0</v>
      </c>
      <c r="AQ82" s="99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9">
        <f t="shared" si="1"/>
        <v>0</v>
      </c>
      <c r="AQ83" s="99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9">
        <f t="shared" si="1"/>
        <v>0</v>
      </c>
      <c r="AQ84" s="99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9">
        <f t="shared" si="1"/>
        <v>0</v>
      </c>
      <c r="AQ85" s="99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9">
        <f t="shared" si="1"/>
        <v>0</v>
      </c>
      <c r="AQ86" s="99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9">
        <f t="shared" si="1"/>
        <v>0</v>
      </c>
      <c r="AQ87" s="99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9">
        <f t="shared" si="1"/>
        <v>0</v>
      </c>
      <c r="AQ88" s="99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9">
        <f t="shared" si="1"/>
        <v>0</v>
      </c>
      <c r="AQ89" s="99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9">
        <f t="shared" si="1"/>
        <v>0</v>
      </c>
      <c r="AQ90" s="99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9">
        <f t="shared" si="1"/>
        <v>0</v>
      </c>
      <c r="AQ91" s="99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9">
        <f t="shared" si="1"/>
        <v>0</v>
      </c>
      <c r="AQ92" s="99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9">
        <f t="shared" si="1"/>
        <v>0</v>
      </c>
      <c r="AQ93" s="99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9">
        <f t="shared" si="1"/>
        <v>0</v>
      </c>
      <c r="AQ94" s="99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9">
        <f t="shared" si="1"/>
        <v>0</v>
      </c>
      <c r="AQ95" s="99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9">
        <f t="shared" si="1"/>
        <v>0</v>
      </c>
      <c r="AQ96" s="99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9">
        <f t="shared" si="1"/>
        <v>0</v>
      </c>
      <c r="AQ97" s="99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9">
        <f t="shared" si="1"/>
        <v>0</v>
      </c>
      <c r="AQ98" s="99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9">
        <f t="shared" si="1"/>
        <v>0</v>
      </c>
      <c r="AQ99" s="99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9">
        <f t="shared" si="1"/>
        <v>0</v>
      </c>
      <c r="AQ100" s="99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9">
        <f t="shared" si="1"/>
        <v>0</v>
      </c>
      <c r="AQ101" s="99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9">
        <f t="shared" si="1"/>
        <v>0</v>
      </c>
      <c r="AQ102" s="99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9">
        <f t="shared" si="1"/>
        <v>0</v>
      </c>
      <c r="AQ103" s="99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9">
        <f t="shared" si="1"/>
        <v>0</v>
      </c>
      <c r="AQ104" s="99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9">
        <f t="shared" si="1"/>
        <v>0</v>
      </c>
      <c r="AQ105" s="99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9">
        <f t="shared" si="1"/>
        <v>0</v>
      </c>
      <c r="AQ106" s="99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9">
        <f t="shared" si="1"/>
        <v>0</v>
      </c>
      <c r="AQ107" s="99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9">
        <f t="shared" si="1"/>
        <v>0</v>
      </c>
      <c r="AQ108" s="99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9">
        <f t="shared" si="1"/>
        <v>0</v>
      </c>
      <c r="AQ109" s="99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9">
        <f t="shared" si="1"/>
        <v>0</v>
      </c>
      <c r="AQ110" s="99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9">
        <f t="shared" si="1"/>
        <v>0</v>
      </c>
      <c r="AQ111" s="99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9">
        <f t="shared" si="1"/>
        <v>0</v>
      </c>
      <c r="AQ112" s="99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9">
        <f t="shared" si="1"/>
        <v>0</v>
      </c>
      <c r="AQ113" s="99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9">
        <f t="shared" si="1"/>
        <v>0</v>
      </c>
      <c r="AQ114" s="99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9">
        <f t="shared" si="1"/>
        <v>0</v>
      </c>
      <c r="AQ115" s="99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9">
        <f t="shared" si="1"/>
        <v>0</v>
      </c>
      <c r="AQ116" s="99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9">
        <f t="shared" si="1"/>
        <v>0</v>
      </c>
      <c r="AQ117" s="99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9">
        <f t="shared" si="1"/>
        <v>0</v>
      </c>
      <c r="AQ118" s="99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9">
        <f t="shared" si="1"/>
        <v>0</v>
      </c>
      <c r="AQ119" s="99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9">
        <f t="shared" si="1"/>
        <v>0</v>
      </c>
      <c r="AQ120" s="99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9">
        <f t="shared" si="1"/>
        <v>0</v>
      </c>
      <c r="AQ121" s="99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9">
        <f t="shared" si="1"/>
        <v>0</v>
      </c>
      <c r="AQ122" s="99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9">
        <f t="shared" si="1"/>
        <v>0</v>
      </c>
      <c r="AQ123" s="99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9">
        <f t="shared" si="1"/>
        <v>0</v>
      </c>
      <c r="AQ124" s="99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9">
        <f t="shared" si="1"/>
        <v>0</v>
      </c>
      <c r="AQ125" s="99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9">
        <f t="shared" si="1"/>
        <v>0</v>
      </c>
      <c r="AQ126" s="99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9">
        <f t="shared" si="1"/>
        <v>0</v>
      </c>
      <c r="AQ127" s="99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9">
        <f t="shared" si="1"/>
        <v>0</v>
      </c>
      <c r="AQ128" s="99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9">
        <f t="shared" si="1"/>
        <v>0</v>
      </c>
      <c r="AQ129" s="99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9">
        <f t="shared" si="1"/>
        <v>0</v>
      </c>
      <c r="AQ130" s="99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9">
        <f t="shared" si="1"/>
        <v>0</v>
      </c>
      <c r="AQ131" s="99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9">
        <f t="shared" si="1"/>
        <v>0</v>
      </c>
      <c r="AQ132" s="99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9">
        <f t="shared" ref="AP133:AP159" si="2">SUMIF($E$3:$AN$3,$AP$1,$E133:$AN133)</f>
        <v>0</v>
      </c>
      <c r="AQ133" s="99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9">
        <f t="shared" si="2"/>
        <v>0</v>
      </c>
      <c r="AQ134" s="99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9">
        <f t="shared" si="2"/>
        <v>0</v>
      </c>
      <c r="AQ135" s="99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9">
        <f t="shared" si="2"/>
        <v>0</v>
      </c>
      <c r="AQ136" s="99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9">
        <f t="shared" si="2"/>
        <v>0</v>
      </c>
      <c r="AQ137" s="99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9">
        <f t="shared" si="2"/>
        <v>0</v>
      </c>
      <c r="AQ138" s="99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9">
        <f t="shared" si="2"/>
        <v>0</v>
      </c>
      <c r="AQ139" s="99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9">
        <f t="shared" si="2"/>
        <v>0</v>
      </c>
      <c r="AQ140" s="99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9">
        <f t="shared" si="2"/>
        <v>0</v>
      </c>
      <c r="AQ141" s="99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9">
        <f t="shared" si="2"/>
        <v>0</v>
      </c>
      <c r="AQ142" s="99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9">
        <f t="shared" si="2"/>
        <v>0</v>
      </c>
      <c r="AQ143" s="99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9">
        <f t="shared" si="2"/>
        <v>0</v>
      </c>
      <c r="AQ144" s="99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9">
        <f t="shared" si="2"/>
        <v>0</v>
      </c>
      <c r="AQ145" s="99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9">
        <f t="shared" si="2"/>
        <v>0</v>
      </c>
      <c r="AQ146" s="99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9">
        <f t="shared" si="2"/>
        <v>0</v>
      </c>
      <c r="AQ147" s="99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9">
        <f t="shared" si="2"/>
        <v>0</v>
      </c>
      <c r="AQ148" s="99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9">
        <f t="shared" si="2"/>
        <v>0</v>
      </c>
      <c r="AQ149" s="99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9">
        <f t="shared" si="2"/>
        <v>0</v>
      </c>
      <c r="AQ150" s="99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9">
        <f t="shared" si="2"/>
        <v>0</v>
      </c>
      <c r="AQ151" s="99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9">
        <f t="shared" si="2"/>
        <v>0</v>
      </c>
      <c r="AQ152" s="99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9">
        <f t="shared" si="2"/>
        <v>0</v>
      </c>
      <c r="AQ153" s="99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9">
        <f t="shared" si="2"/>
        <v>0</v>
      </c>
      <c r="AQ154" s="99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9">
        <f t="shared" si="2"/>
        <v>0</v>
      </c>
      <c r="AQ155" s="99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9">
        <f t="shared" si="2"/>
        <v>0</v>
      </c>
      <c r="AQ156" s="99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9">
        <f t="shared" si="2"/>
        <v>0</v>
      </c>
      <c r="AQ157" s="99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9">
        <f t="shared" si="2"/>
        <v>0</v>
      </c>
      <c r="AQ158" s="99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9">
        <f t="shared" si="2"/>
        <v>0</v>
      </c>
      <c r="AQ159" s="99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t="23.4" customHeight="1" x14ac:dyDescent="0.3">
      <c r="A1" s="81"/>
      <c r="B1" s="82"/>
    </row>
    <row r="2" spans="1:3" ht="33" customHeight="1" x14ac:dyDescent="0.3">
      <c r="A2" s="158" t="s">
        <v>467</v>
      </c>
      <c r="B2" s="159"/>
      <c r="C2" s="160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6" t="s">
        <v>423</v>
      </c>
      <c r="B4" s="141">
        <v>0.65275402037094143</v>
      </c>
      <c r="C4" s="90">
        <v>0.41222720153380704</v>
      </c>
    </row>
    <row r="5" spans="1:3" ht="18" customHeight="1" x14ac:dyDescent="0.3">
      <c r="A5" s="84" t="s">
        <v>424</v>
      </c>
      <c r="B5" s="91">
        <v>1.151039378089048</v>
      </c>
      <c r="C5" s="91">
        <v>0.2214563001782584</v>
      </c>
    </row>
    <row r="6" spans="1:3" ht="18" customHeight="1" x14ac:dyDescent="0.3">
      <c r="A6" s="76" t="s">
        <v>425</v>
      </c>
      <c r="B6" s="92">
        <v>37.238997905160019</v>
      </c>
      <c r="C6" s="93">
        <v>0</v>
      </c>
    </row>
    <row r="7" spans="1:3" ht="18" customHeight="1" x14ac:dyDescent="0.3">
      <c r="A7" s="84" t="s">
        <v>426</v>
      </c>
      <c r="B7" s="91">
        <v>10.547636891970267</v>
      </c>
      <c r="C7" s="91">
        <v>0</v>
      </c>
    </row>
    <row r="8" spans="1:3" ht="18" customHeight="1" x14ac:dyDescent="0.3">
      <c r="A8" s="76" t="s">
        <v>427</v>
      </c>
      <c r="B8" s="92">
        <v>2.3350961602722005</v>
      </c>
      <c r="C8" s="93">
        <v>0</v>
      </c>
    </row>
    <row r="9" spans="1:3" ht="18" customHeight="1" x14ac:dyDescent="0.3">
      <c r="A9" s="84" t="s">
        <v>428</v>
      </c>
      <c r="B9" s="91">
        <v>5.8245460064551233</v>
      </c>
      <c r="C9" s="91">
        <v>3.0315989493251947</v>
      </c>
    </row>
    <row r="10" spans="1:3" ht="18" customHeight="1" x14ac:dyDescent="0.3">
      <c r="A10" s="76" t="s">
        <v>429</v>
      </c>
      <c r="B10" s="92">
        <v>15.21403073490743</v>
      </c>
      <c r="C10" s="93">
        <v>19.597325720854322</v>
      </c>
    </row>
    <row r="11" spans="1:3" ht="18" customHeight="1" x14ac:dyDescent="0.3">
      <c r="A11" s="84" t="s">
        <v>430</v>
      </c>
      <c r="B11" s="91">
        <v>9.3127504519469415</v>
      </c>
      <c r="C11" s="91">
        <v>3.8707931597973726</v>
      </c>
    </row>
    <row r="12" spans="1:3" ht="18" customHeight="1" x14ac:dyDescent="0.3">
      <c r="A12" s="76" t="s">
        <v>431</v>
      </c>
      <c r="B12" s="92">
        <v>3.6756689211773854</v>
      </c>
      <c r="C12" s="93">
        <v>3.6397999497355813</v>
      </c>
    </row>
    <row r="13" spans="1:3" ht="18" customHeight="1" x14ac:dyDescent="0.3">
      <c r="A13" s="84" t="s">
        <v>449</v>
      </c>
      <c r="B13" s="91">
        <v>3.4266407872490814</v>
      </c>
      <c r="C13" s="91">
        <v>0</v>
      </c>
    </row>
    <row r="14" spans="1:3" ht="18" customHeight="1" x14ac:dyDescent="0.3">
      <c r="A14" s="124" t="s">
        <v>432</v>
      </c>
      <c r="B14" s="92">
        <v>9.3191230120832707</v>
      </c>
      <c r="C14" s="92">
        <v>1.7730084314850379E-2</v>
      </c>
    </row>
    <row r="15" spans="1:3" ht="18" customHeight="1" x14ac:dyDescent="0.3">
      <c r="A15" s="84" t="s">
        <v>433</v>
      </c>
      <c r="B15" s="91">
        <v>3.1272207407357717</v>
      </c>
      <c r="C15" s="91">
        <v>0</v>
      </c>
    </row>
    <row r="16" spans="1:3" ht="18" customHeight="1" x14ac:dyDescent="0.3">
      <c r="A16" s="124" t="s">
        <v>434</v>
      </c>
      <c r="B16" s="92">
        <v>15.233555867191889</v>
      </c>
      <c r="C16" s="92">
        <v>7.7901303375457172</v>
      </c>
    </row>
    <row r="17" spans="1:3" ht="18" customHeight="1" x14ac:dyDescent="0.3">
      <c r="A17" s="84" t="s">
        <v>253</v>
      </c>
      <c r="B17" s="91">
        <v>42.840790341551198</v>
      </c>
      <c r="C17" s="91">
        <v>11.186287294024579</v>
      </c>
    </row>
    <row r="18" spans="1:3" ht="18" customHeight="1" x14ac:dyDescent="0.3">
      <c r="A18" s="124" t="s">
        <v>254</v>
      </c>
      <c r="B18" s="92">
        <v>23.03244594676109</v>
      </c>
      <c r="C18" s="92">
        <v>12.666380940665718</v>
      </c>
    </row>
    <row r="19" spans="1:3" ht="18" customHeight="1" x14ac:dyDescent="0.3">
      <c r="A19" s="84" t="s">
        <v>435</v>
      </c>
      <c r="B19" s="91">
        <v>4.8485775970938079</v>
      </c>
      <c r="C19" s="91">
        <v>1.4815942728255074</v>
      </c>
    </row>
    <row r="20" spans="1:3" ht="18" customHeight="1" x14ac:dyDescent="0.3">
      <c r="A20" s="124" t="s">
        <v>255</v>
      </c>
      <c r="B20" s="92">
        <v>110.66168902213197</v>
      </c>
      <c r="C20" s="92">
        <v>0</v>
      </c>
    </row>
    <row r="21" spans="1:3" ht="18" customHeight="1" x14ac:dyDescent="0.3">
      <c r="A21" s="84" t="s">
        <v>441</v>
      </c>
      <c r="B21" s="91">
        <v>2.5127290428825924</v>
      </c>
      <c r="C21" s="91">
        <v>0</v>
      </c>
    </row>
    <row r="22" spans="1:3" ht="18" customHeight="1" x14ac:dyDescent="0.3">
      <c r="A22" s="76" t="s">
        <v>436</v>
      </c>
      <c r="B22" s="92">
        <v>1.0671424608078783</v>
      </c>
      <c r="C22" s="93">
        <v>2.4608847810157441</v>
      </c>
    </row>
    <row r="23" spans="1:3" ht="18" customHeight="1" x14ac:dyDescent="0.3">
      <c r="A23" s="84" t="s">
        <v>437</v>
      </c>
      <c r="B23" s="91">
        <v>3.0393359431739206</v>
      </c>
      <c r="C23" s="91">
        <v>0</v>
      </c>
    </row>
    <row r="24" spans="1:3" ht="18" customHeight="1" x14ac:dyDescent="0.3">
      <c r="A24" s="76" t="s">
        <v>438</v>
      </c>
      <c r="B24" s="92">
        <v>18.741053624164902</v>
      </c>
      <c r="C24" s="93">
        <v>0</v>
      </c>
    </row>
    <row r="25" spans="1:3" ht="18" customHeight="1" x14ac:dyDescent="0.3">
      <c r="A25" s="84" t="s">
        <v>442</v>
      </c>
      <c r="B25" s="91">
        <v>43.892294977518439</v>
      </c>
      <c r="C25" s="91">
        <v>30.280151524952469</v>
      </c>
    </row>
    <row r="26" spans="1:3" ht="18" customHeight="1" x14ac:dyDescent="0.3">
      <c r="A26" s="124" t="s">
        <v>440</v>
      </c>
      <c r="B26" s="92">
        <v>6.1798006072190086</v>
      </c>
      <c r="C26" s="92">
        <v>15.488130046987687</v>
      </c>
    </row>
    <row r="27" spans="1:3" ht="18" customHeight="1" x14ac:dyDescent="0.3">
      <c r="A27" s="84" t="s">
        <v>256</v>
      </c>
      <c r="B27" s="91">
        <v>53.145716227086311</v>
      </c>
      <c r="C27" s="91">
        <v>0</v>
      </c>
    </row>
    <row r="28" spans="1:3" ht="18" customHeight="1" x14ac:dyDescent="0.3">
      <c r="A28" s="124" t="s">
        <v>257</v>
      </c>
      <c r="B28" s="132">
        <v>2.1140608349461112</v>
      </c>
      <c r="C28" s="132">
        <v>0.10816120244365666</v>
      </c>
    </row>
    <row r="29" spans="1:3" ht="18" customHeight="1" x14ac:dyDescent="0.3">
      <c r="A29" s="84" t="s">
        <v>444</v>
      </c>
      <c r="B29" s="127">
        <v>429.13469750294655</v>
      </c>
      <c r="C29" s="127">
        <v>112.25265176620047</v>
      </c>
    </row>
    <row r="30" spans="1:3" ht="18" customHeight="1" x14ac:dyDescent="0.3">
      <c r="A30" s="87"/>
      <c r="B30" s="88"/>
      <c r="C30" s="88"/>
    </row>
    <row r="31" spans="1:3" ht="18" customHeight="1" x14ac:dyDescent="0.3">
      <c r="A31" s="87" t="s">
        <v>439</v>
      </c>
      <c r="B31" s="88"/>
      <c r="C31" s="88"/>
    </row>
    <row r="32" spans="1:3" ht="18" customHeight="1" x14ac:dyDescent="0.3">
      <c r="A32" s="87" t="s">
        <v>445</v>
      </c>
      <c r="B32" s="130">
        <v>79.866179866226744</v>
      </c>
      <c r="C32" s="130">
        <v>59.019725698373186</v>
      </c>
    </row>
    <row r="33" spans="1:3" ht="18" customHeight="1" x14ac:dyDescent="0.3">
      <c r="A33" s="87" t="s">
        <v>446</v>
      </c>
      <c r="B33" s="123">
        <v>-46.77332536673017</v>
      </c>
      <c r="C33" s="123">
        <v>-0.21063338469353018</v>
      </c>
    </row>
    <row r="34" spans="1:3" ht="18" customHeight="1" x14ac:dyDescent="0.3">
      <c r="A34" s="128" t="s">
        <v>447</v>
      </c>
      <c r="B34" s="129">
        <v>33.092854499496575</v>
      </c>
      <c r="C34" s="129">
        <v>58.809092313679656</v>
      </c>
    </row>
    <row r="35" spans="1:3" ht="18" customHeight="1" x14ac:dyDescent="0.3">
      <c r="A35" s="87"/>
      <c r="B35" s="121"/>
      <c r="C35" s="121"/>
    </row>
    <row r="36" spans="1:3" ht="18" customHeight="1" x14ac:dyDescent="0.3">
      <c r="A36" s="87" t="s">
        <v>448</v>
      </c>
      <c r="B36" s="131">
        <v>462.22755200244313</v>
      </c>
      <c r="C36" s="131">
        <v>171.06174407988013</v>
      </c>
    </row>
    <row r="37" spans="1:3" ht="18" customHeight="1" x14ac:dyDescent="0.3">
      <c r="A37" s="87"/>
      <c r="B37" s="121"/>
      <c r="C37" s="121"/>
    </row>
    <row r="38" spans="1:3" ht="18" customHeight="1" x14ac:dyDescent="0.3">
      <c r="A38" s="87" t="s">
        <v>468</v>
      </c>
      <c r="B38" s="89">
        <v>20275057</v>
      </c>
      <c r="C38" s="89">
        <v>943013</v>
      </c>
    </row>
    <row r="40" spans="1:3" x14ac:dyDescent="0.3">
      <c r="A40" s="52" t="s">
        <v>261</v>
      </c>
      <c r="B40" s="51"/>
      <c r="C40" s="51"/>
    </row>
    <row r="41" spans="1:3" ht="28.2" customHeight="1" x14ac:dyDescent="0.3">
      <c r="A41" s="157" t="s">
        <v>451</v>
      </c>
      <c r="B41" s="157"/>
      <c r="C41" s="157"/>
    </row>
    <row r="42" spans="1:3" ht="28.8" customHeight="1" x14ac:dyDescent="0.3">
      <c r="A42" s="161" t="s">
        <v>456</v>
      </c>
      <c r="B42" s="161"/>
      <c r="C42" s="161"/>
    </row>
    <row r="45" spans="1:3" ht="27.6" customHeight="1" x14ac:dyDescent="0.3">
      <c r="A45" s="157" t="s">
        <v>457</v>
      </c>
      <c r="B45" s="157"/>
      <c r="C45" s="157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-0.249977111117893"/>
  </sheetPr>
  <dimension ref="A1:U108"/>
  <sheetViews>
    <sheetView zoomScale="70" zoomScaleNormal="70" zoomScaleSheetLayoutView="70" workbookViewId="0">
      <pane xSplit="1" ySplit="3" topLeftCell="B13" activePane="bottomRight" state="frozen"/>
      <selection pane="topRight"/>
      <selection pane="bottomLeft"/>
      <selection pane="bottomRight" sqref="A1:B1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21" width="13.6640625" style="15" bestFit="1" customWidth="1"/>
    <col min="22" max="22" width="17" style="15" customWidth="1"/>
    <col min="23" max="16384" width="8.88671875" style="15"/>
  </cols>
  <sheetData>
    <row r="1" spans="1:21" ht="31.2" x14ac:dyDescent="0.3">
      <c r="A1" s="163"/>
      <c r="B1" s="164"/>
    </row>
    <row r="2" spans="1:21" s="119" customFormat="1" ht="24" customHeight="1" x14ac:dyDescent="0.45">
      <c r="A2" s="162" t="s">
        <v>455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1" s="71" customFormat="1" ht="76.8" customHeight="1" x14ac:dyDescent="0.3">
      <c r="A3" s="108" t="s">
        <v>374</v>
      </c>
      <c r="B3" s="108" t="s">
        <v>375</v>
      </c>
      <c r="C3" s="108" t="s">
        <v>376</v>
      </c>
      <c r="D3" s="108" t="s">
        <v>377</v>
      </c>
      <c r="E3" s="108" t="s">
        <v>378</v>
      </c>
      <c r="F3" s="108" t="s">
        <v>379</v>
      </c>
      <c r="G3" s="108" t="s">
        <v>452</v>
      </c>
      <c r="H3" s="108" t="s">
        <v>380</v>
      </c>
      <c r="I3" s="108" t="s">
        <v>381</v>
      </c>
      <c r="J3" s="108" t="s">
        <v>382</v>
      </c>
      <c r="K3" s="108" t="s">
        <v>262</v>
      </c>
      <c r="L3" s="108" t="s">
        <v>263</v>
      </c>
      <c r="M3" s="108" t="s">
        <v>264</v>
      </c>
      <c r="N3" s="108" t="s">
        <v>265</v>
      </c>
      <c r="O3" s="108" t="s">
        <v>266</v>
      </c>
      <c r="P3" s="108" t="s">
        <v>383</v>
      </c>
      <c r="Q3" s="108" t="s">
        <v>384</v>
      </c>
      <c r="R3" s="108" t="s">
        <v>453</v>
      </c>
      <c r="S3" s="108" t="s">
        <v>385</v>
      </c>
      <c r="T3" s="108" t="s">
        <v>65</v>
      </c>
    </row>
    <row r="4" spans="1:21" s="75" customFormat="1" ht="18" customHeight="1" x14ac:dyDescent="0.35">
      <c r="A4" s="116" t="s">
        <v>267</v>
      </c>
      <c r="B4" s="109">
        <v>2090</v>
      </c>
      <c r="C4" s="109">
        <v>22</v>
      </c>
      <c r="D4" s="109">
        <v>4630</v>
      </c>
      <c r="E4" s="109">
        <v>9217</v>
      </c>
      <c r="F4" s="109">
        <v>2762</v>
      </c>
      <c r="G4" s="109">
        <v>53</v>
      </c>
      <c r="H4" s="109">
        <v>364</v>
      </c>
      <c r="I4" s="109">
        <v>3603</v>
      </c>
      <c r="J4" s="109">
        <v>7265</v>
      </c>
      <c r="K4" s="109">
        <v>2618</v>
      </c>
      <c r="L4" s="109">
        <v>135</v>
      </c>
      <c r="M4" s="109">
        <v>723</v>
      </c>
      <c r="N4" s="109">
        <v>454</v>
      </c>
      <c r="O4" s="109">
        <v>14</v>
      </c>
      <c r="P4" s="109"/>
      <c r="Q4" s="109">
        <v>188</v>
      </c>
      <c r="R4" s="109"/>
      <c r="S4" s="110">
        <v>34138</v>
      </c>
      <c r="T4" s="110">
        <v>1726</v>
      </c>
      <c r="U4" s="74"/>
    </row>
    <row r="5" spans="1:21" s="75" customFormat="1" ht="18" customHeight="1" x14ac:dyDescent="0.35">
      <c r="A5" s="117" t="s">
        <v>268</v>
      </c>
      <c r="B5" s="111">
        <v>485</v>
      </c>
      <c r="C5" s="111">
        <v>4</v>
      </c>
      <c r="D5" s="111">
        <v>949</v>
      </c>
      <c r="E5" s="111">
        <v>1731</v>
      </c>
      <c r="F5" s="111">
        <v>692</v>
      </c>
      <c r="G5" s="111">
        <v>24</v>
      </c>
      <c r="H5" s="111">
        <v>103</v>
      </c>
      <c r="I5" s="111">
        <v>887</v>
      </c>
      <c r="J5" s="111">
        <v>1452</v>
      </c>
      <c r="K5" s="111">
        <v>548</v>
      </c>
      <c r="L5" s="111">
        <v>33</v>
      </c>
      <c r="M5" s="111">
        <v>237</v>
      </c>
      <c r="N5" s="111">
        <v>121</v>
      </c>
      <c r="O5" s="111"/>
      <c r="P5" s="111"/>
      <c r="Q5" s="111">
        <v>12</v>
      </c>
      <c r="R5" s="111"/>
      <c r="S5" s="112">
        <v>7278</v>
      </c>
      <c r="T5" s="112">
        <v>457</v>
      </c>
      <c r="U5" s="74"/>
    </row>
    <row r="6" spans="1:21" s="75" customFormat="1" ht="18" customHeight="1" x14ac:dyDescent="0.35">
      <c r="A6" s="116" t="s">
        <v>269</v>
      </c>
      <c r="B6" s="109">
        <v>217</v>
      </c>
      <c r="C6" s="109"/>
      <c r="D6" s="109">
        <v>381</v>
      </c>
      <c r="E6" s="109">
        <v>563</v>
      </c>
      <c r="F6" s="109">
        <v>187</v>
      </c>
      <c r="G6" s="109">
        <v>10</v>
      </c>
      <c r="H6" s="109">
        <v>26</v>
      </c>
      <c r="I6" s="109">
        <v>266</v>
      </c>
      <c r="J6" s="109">
        <v>560</v>
      </c>
      <c r="K6" s="109">
        <v>151</v>
      </c>
      <c r="L6" s="109">
        <v>24</v>
      </c>
      <c r="M6" s="109">
        <v>110</v>
      </c>
      <c r="N6" s="109">
        <v>41</v>
      </c>
      <c r="O6" s="109">
        <v>1</v>
      </c>
      <c r="P6" s="109"/>
      <c r="Q6" s="109">
        <v>3</v>
      </c>
      <c r="R6" s="109"/>
      <c r="S6" s="110">
        <v>2540</v>
      </c>
      <c r="T6" s="110">
        <v>128</v>
      </c>
      <c r="U6" s="74"/>
    </row>
    <row r="7" spans="1:21" s="75" customFormat="1" ht="18" customHeight="1" x14ac:dyDescent="0.35">
      <c r="A7" s="117" t="s">
        <v>270</v>
      </c>
      <c r="B7" s="111">
        <v>557</v>
      </c>
      <c r="C7" s="111">
        <v>7</v>
      </c>
      <c r="D7" s="111">
        <v>1373</v>
      </c>
      <c r="E7" s="111">
        <v>1904</v>
      </c>
      <c r="F7" s="111">
        <v>641</v>
      </c>
      <c r="G7" s="111">
        <v>3</v>
      </c>
      <c r="H7" s="111">
        <v>63</v>
      </c>
      <c r="I7" s="111">
        <v>870</v>
      </c>
      <c r="J7" s="111">
        <v>1252</v>
      </c>
      <c r="K7" s="111">
        <v>349</v>
      </c>
      <c r="L7" s="111">
        <v>19</v>
      </c>
      <c r="M7" s="111">
        <v>310</v>
      </c>
      <c r="N7" s="111">
        <v>127</v>
      </c>
      <c r="O7" s="111"/>
      <c r="P7" s="111"/>
      <c r="Q7" s="111">
        <v>3</v>
      </c>
      <c r="R7" s="111"/>
      <c r="S7" s="112">
        <v>7478</v>
      </c>
      <c r="T7" s="112">
        <v>193</v>
      </c>
      <c r="U7" s="74"/>
    </row>
    <row r="8" spans="1:21" s="75" customFormat="1" ht="18" customHeight="1" x14ac:dyDescent="0.35">
      <c r="A8" s="116" t="s">
        <v>271</v>
      </c>
      <c r="B8" s="109">
        <v>624</v>
      </c>
      <c r="C8" s="109">
        <v>5</v>
      </c>
      <c r="D8" s="109">
        <v>943</v>
      </c>
      <c r="E8" s="109">
        <v>1003</v>
      </c>
      <c r="F8" s="109">
        <v>450</v>
      </c>
      <c r="G8" s="109">
        <v>30</v>
      </c>
      <c r="H8" s="109">
        <v>51</v>
      </c>
      <c r="I8" s="109">
        <v>608</v>
      </c>
      <c r="J8" s="109">
        <v>1027</v>
      </c>
      <c r="K8" s="109">
        <v>460</v>
      </c>
      <c r="L8" s="109">
        <v>58</v>
      </c>
      <c r="M8" s="109">
        <v>260</v>
      </c>
      <c r="N8" s="109">
        <v>96</v>
      </c>
      <c r="O8" s="109">
        <v>1</v>
      </c>
      <c r="P8" s="109"/>
      <c r="Q8" s="109">
        <v>9</v>
      </c>
      <c r="R8" s="109"/>
      <c r="S8" s="110">
        <v>5625</v>
      </c>
      <c r="T8" s="110">
        <v>346</v>
      </c>
      <c r="U8" s="74"/>
    </row>
    <row r="9" spans="1:21" s="75" customFormat="1" ht="18" customHeight="1" x14ac:dyDescent="0.35">
      <c r="A9" s="117" t="s">
        <v>272</v>
      </c>
      <c r="B9" s="111">
        <v>362</v>
      </c>
      <c r="C9" s="111">
        <v>2</v>
      </c>
      <c r="D9" s="111">
        <v>494</v>
      </c>
      <c r="E9" s="111">
        <v>573</v>
      </c>
      <c r="F9" s="111">
        <v>210</v>
      </c>
      <c r="G9" s="111">
        <v>18</v>
      </c>
      <c r="H9" s="111">
        <v>32</v>
      </c>
      <c r="I9" s="111">
        <v>133</v>
      </c>
      <c r="J9" s="111">
        <v>687</v>
      </c>
      <c r="K9" s="111">
        <v>266</v>
      </c>
      <c r="L9" s="111">
        <v>23</v>
      </c>
      <c r="M9" s="111">
        <v>104</v>
      </c>
      <c r="N9" s="111">
        <v>49</v>
      </c>
      <c r="O9" s="111"/>
      <c r="P9" s="111"/>
      <c r="Q9" s="111">
        <v>1</v>
      </c>
      <c r="R9" s="111"/>
      <c r="S9" s="112">
        <v>2954</v>
      </c>
      <c r="T9" s="112">
        <v>227</v>
      </c>
      <c r="U9" s="74"/>
    </row>
    <row r="10" spans="1:21" s="75" customFormat="1" ht="18" customHeight="1" x14ac:dyDescent="0.35">
      <c r="A10" s="116" t="s">
        <v>273</v>
      </c>
      <c r="B10" s="109">
        <v>949</v>
      </c>
      <c r="C10" s="109">
        <v>8</v>
      </c>
      <c r="D10" s="109">
        <v>2271</v>
      </c>
      <c r="E10" s="109">
        <v>2975</v>
      </c>
      <c r="F10" s="109">
        <v>1158</v>
      </c>
      <c r="G10" s="109">
        <v>43</v>
      </c>
      <c r="H10" s="109">
        <v>96</v>
      </c>
      <c r="I10" s="109">
        <v>963</v>
      </c>
      <c r="J10" s="109">
        <v>2204</v>
      </c>
      <c r="K10" s="109">
        <v>663</v>
      </c>
      <c r="L10" s="109">
        <v>60</v>
      </c>
      <c r="M10" s="109">
        <v>333</v>
      </c>
      <c r="N10" s="109">
        <v>142</v>
      </c>
      <c r="O10" s="109">
        <v>8</v>
      </c>
      <c r="P10" s="109"/>
      <c r="Q10" s="109">
        <v>9</v>
      </c>
      <c r="R10" s="109"/>
      <c r="S10" s="110">
        <v>11882</v>
      </c>
      <c r="T10" s="110">
        <v>496</v>
      </c>
      <c r="U10" s="74"/>
    </row>
    <row r="11" spans="1:21" s="75" customFormat="1" ht="18" customHeight="1" x14ac:dyDescent="0.35">
      <c r="A11" s="117" t="s">
        <v>274</v>
      </c>
      <c r="B11" s="111">
        <v>671</v>
      </c>
      <c r="C11" s="111">
        <v>10</v>
      </c>
      <c r="D11" s="111">
        <v>1319</v>
      </c>
      <c r="E11" s="111">
        <v>1238</v>
      </c>
      <c r="F11" s="111">
        <v>404</v>
      </c>
      <c r="G11" s="111">
        <v>6</v>
      </c>
      <c r="H11" s="111">
        <v>47</v>
      </c>
      <c r="I11" s="111">
        <v>672</v>
      </c>
      <c r="J11" s="111">
        <v>800</v>
      </c>
      <c r="K11" s="111">
        <v>271</v>
      </c>
      <c r="L11" s="111">
        <v>57</v>
      </c>
      <c r="M11" s="111">
        <v>247</v>
      </c>
      <c r="N11" s="111">
        <v>97</v>
      </c>
      <c r="O11" s="111"/>
      <c r="P11" s="111"/>
      <c r="Q11" s="111">
        <v>5</v>
      </c>
      <c r="R11" s="111"/>
      <c r="S11" s="112">
        <v>5844</v>
      </c>
      <c r="T11" s="112">
        <v>170</v>
      </c>
      <c r="U11" s="74"/>
    </row>
    <row r="12" spans="1:21" s="75" customFormat="1" ht="18" customHeight="1" x14ac:dyDescent="0.35">
      <c r="A12" s="116" t="s">
        <v>275</v>
      </c>
      <c r="B12" s="109">
        <v>819</v>
      </c>
      <c r="C12" s="109">
        <v>9</v>
      </c>
      <c r="D12" s="109">
        <v>1782</v>
      </c>
      <c r="E12" s="109">
        <v>2277</v>
      </c>
      <c r="F12" s="109">
        <v>796</v>
      </c>
      <c r="G12" s="109">
        <v>6</v>
      </c>
      <c r="H12" s="109">
        <v>85</v>
      </c>
      <c r="I12" s="109">
        <v>1107</v>
      </c>
      <c r="J12" s="109">
        <v>1574</v>
      </c>
      <c r="K12" s="109">
        <v>583</v>
      </c>
      <c r="L12" s="109">
        <v>50</v>
      </c>
      <c r="M12" s="109">
        <v>278</v>
      </c>
      <c r="N12" s="109">
        <v>121</v>
      </c>
      <c r="O12" s="109"/>
      <c r="P12" s="109"/>
      <c r="Q12" s="109">
        <v>3</v>
      </c>
      <c r="R12" s="109"/>
      <c r="S12" s="110">
        <v>9490</v>
      </c>
      <c r="T12" s="110">
        <v>382</v>
      </c>
      <c r="U12" s="74"/>
    </row>
    <row r="13" spans="1:21" s="75" customFormat="1" ht="18" customHeight="1" x14ac:dyDescent="0.35">
      <c r="A13" s="117" t="s">
        <v>276</v>
      </c>
      <c r="B13" s="111">
        <v>1268</v>
      </c>
      <c r="C13" s="111">
        <v>23</v>
      </c>
      <c r="D13" s="111">
        <v>3240</v>
      </c>
      <c r="E13" s="111">
        <v>5984</v>
      </c>
      <c r="F13" s="111">
        <v>2483</v>
      </c>
      <c r="G13" s="111">
        <v>46</v>
      </c>
      <c r="H13" s="111">
        <v>168</v>
      </c>
      <c r="I13" s="111">
        <v>2921</v>
      </c>
      <c r="J13" s="111">
        <v>4178</v>
      </c>
      <c r="K13" s="111">
        <v>1355</v>
      </c>
      <c r="L13" s="111">
        <v>78</v>
      </c>
      <c r="M13" s="111">
        <v>471</v>
      </c>
      <c r="N13" s="111">
        <v>263</v>
      </c>
      <c r="O13" s="111">
        <v>4</v>
      </c>
      <c r="P13" s="111"/>
      <c r="Q13" s="111">
        <v>41</v>
      </c>
      <c r="R13" s="111"/>
      <c r="S13" s="112">
        <v>22523</v>
      </c>
      <c r="T13" s="112">
        <v>900</v>
      </c>
      <c r="U13" s="74"/>
    </row>
    <row r="14" spans="1:21" s="75" customFormat="1" ht="18" customHeight="1" x14ac:dyDescent="0.35">
      <c r="A14" s="116" t="s">
        <v>277</v>
      </c>
      <c r="B14" s="109">
        <v>3284</v>
      </c>
      <c r="C14" s="109">
        <v>38</v>
      </c>
      <c r="D14" s="109">
        <v>7845</v>
      </c>
      <c r="E14" s="109">
        <v>8390</v>
      </c>
      <c r="F14" s="109">
        <v>3164</v>
      </c>
      <c r="G14" s="109">
        <v>221</v>
      </c>
      <c r="H14" s="109">
        <v>442</v>
      </c>
      <c r="I14" s="109">
        <v>5023</v>
      </c>
      <c r="J14" s="109">
        <v>8671</v>
      </c>
      <c r="K14" s="109">
        <v>3742</v>
      </c>
      <c r="L14" s="109">
        <v>265</v>
      </c>
      <c r="M14" s="109">
        <v>1103</v>
      </c>
      <c r="N14" s="109">
        <v>569</v>
      </c>
      <c r="O14" s="109">
        <v>28</v>
      </c>
      <c r="P14" s="109">
        <v>2</v>
      </c>
      <c r="Q14" s="109">
        <v>551</v>
      </c>
      <c r="R14" s="109"/>
      <c r="S14" s="110">
        <v>43338</v>
      </c>
      <c r="T14" s="110">
        <v>2592</v>
      </c>
      <c r="U14" s="74"/>
    </row>
    <row r="15" spans="1:21" s="75" customFormat="1" ht="18" customHeight="1" x14ac:dyDescent="0.35">
      <c r="A15" s="117" t="s">
        <v>278</v>
      </c>
      <c r="B15" s="111">
        <v>1268</v>
      </c>
      <c r="C15" s="111">
        <v>14</v>
      </c>
      <c r="D15" s="111">
        <v>2916</v>
      </c>
      <c r="E15" s="111">
        <v>5066</v>
      </c>
      <c r="F15" s="111">
        <v>1815</v>
      </c>
      <c r="G15" s="111">
        <v>132</v>
      </c>
      <c r="H15" s="111">
        <v>210</v>
      </c>
      <c r="I15" s="111">
        <v>2437</v>
      </c>
      <c r="J15" s="111">
        <v>3676</v>
      </c>
      <c r="K15" s="111">
        <v>1427</v>
      </c>
      <c r="L15" s="111">
        <v>103</v>
      </c>
      <c r="M15" s="111">
        <v>570</v>
      </c>
      <c r="N15" s="111">
        <v>314</v>
      </c>
      <c r="O15" s="111"/>
      <c r="P15" s="111"/>
      <c r="Q15" s="111">
        <v>68</v>
      </c>
      <c r="R15" s="111"/>
      <c r="S15" s="112">
        <v>20016</v>
      </c>
      <c r="T15" s="112">
        <v>1040</v>
      </c>
      <c r="U15" s="74"/>
    </row>
    <row r="16" spans="1:21" s="75" customFormat="1" ht="18" customHeight="1" x14ac:dyDescent="0.35">
      <c r="A16" s="116" t="s">
        <v>279</v>
      </c>
      <c r="B16" s="109">
        <v>1654</v>
      </c>
      <c r="C16" s="109">
        <v>22</v>
      </c>
      <c r="D16" s="109">
        <v>4036</v>
      </c>
      <c r="E16" s="109">
        <v>8856</v>
      </c>
      <c r="F16" s="109">
        <v>2948</v>
      </c>
      <c r="G16" s="109">
        <v>49</v>
      </c>
      <c r="H16" s="109">
        <v>339</v>
      </c>
      <c r="I16" s="109">
        <v>4754</v>
      </c>
      <c r="J16" s="109">
        <v>8430</v>
      </c>
      <c r="K16" s="109">
        <v>3231</v>
      </c>
      <c r="L16" s="109">
        <v>105</v>
      </c>
      <c r="M16" s="109">
        <v>581</v>
      </c>
      <c r="N16" s="109">
        <v>264</v>
      </c>
      <c r="O16" s="109">
        <v>9</v>
      </c>
      <c r="P16" s="109">
        <v>2</v>
      </c>
      <c r="Q16" s="109">
        <v>371</v>
      </c>
      <c r="R16" s="109"/>
      <c r="S16" s="110">
        <v>35651</v>
      </c>
      <c r="T16" s="110">
        <v>2376</v>
      </c>
      <c r="U16" s="74"/>
    </row>
    <row r="17" spans="1:21" s="75" customFormat="1" ht="18" customHeight="1" x14ac:dyDescent="0.35">
      <c r="A17" s="117" t="s">
        <v>280</v>
      </c>
      <c r="B17" s="111">
        <v>1239</v>
      </c>
      <c r="C17" s="111">
        <v>16</v>
      </c>
      <c r="D17" s="111">
        <v>2770</v>
      </c>
      <c r="E17" s="111">
        <v>5154</v>
      </c>
      <c r="F17" s="111">
        <v>1963</v>
      </c>
      <c r="G17" s="111">
        <v>87</v>
      </c>
      <c r="H17" s="111">
        <v>192</v>
      </c>
      <c r="I17" s="111">
        <v>2837</v>
      </c>
      <c r="J17" s="111">
        <v>3458</v>
      </c>
      <c r="K17" s="111">
        <v>1345</v>
      </c>
      <c r="L17" s="111">
        <v>122</v>
      </c>
      <c r="M17" s="111">
        <v>809</v>
      </c>
      <c r="N17" s="111">
        <v>361</v>
      </c>
      <c r="O17" s="111">
        <v>7</v>
      </c>
      <c r="P17" s="111">
        <v>2</v>
      </c>
      <c r="Q17" s="111">
        <v>71</v>
      </c>
      <c r="R17" s="111"/>
      <c r="S17" s="112">
        <v>20433</v>
      </c>
      <c r="T17" s="112">
        <v>932</v>
      </c>
      <c r="U17" s="74"/>
    </row>
    <row r="18" spans="1:21" s="75" customFormat="1" ht="18" customHeight="1" x14ac:dyDescent="0.35">
      <c r="A18" s="116" t="s">
        <v>281</v>
      </c>
      <c r="B18" s="109">
        <v>78</v>
      </c>
      <c r="C18" s="109">
        <v>2</v>
      </c>
      <c r="D18" s="109">
        <v>173</v>
      </c>
      <c r="E18" s="109">
        <v>252</v>
      </c>
      <c r="F18" s="109">
        <v>100</v>
      </c>
      <c r="G18" s="109">
        <v>2</v>
      </c>
      <c r="H18" s="109">
        <v>16</v>
      </c>
      <c r="I18" s="109">
        <v>175</v>
      </c>
      <c r="J18" s="109">
        <v>208</v>
      </c>
      <c r="K18" s="109">
        <v>86</v>
      </c>
      <c r="L18" s="109">
        <v>4</v>
      </c>
      <c r="M18" s="109">
        <v>28</v>
      </c>
      <c r="N18" s="109">
        <v>12</v>
      </c>
      <c r="O18" s="109"/>
      <c r="P18" s="109"/>
      <c r="Q18" s="109">
        <v>4</v>
      </c>
      <c r="R18" s="109"/>
      <c r="S18" s="110">
        <v>1140</v>
      </c>
      <c r="T18" s="110">
        <v>67</v>
      </c>
      <c r="U18" s="74"/>
    </row>
    <row r="19" spans="1:21" s="75" customFormat="1" ht="18" customHeight="1" x14ac:dyDescent="0.35">
      <c r="A19" s="117" t="s">
        <v>282</v>
      </c>
      <c r="B19" s="111">
        <v>805</v>
      </c>
      <c r="C19" s="111">
        <v>5</v>
      </c>
      <c r="D19" s="111">
        <v>1753</v>
      </c>
      <c r="E19" s="111">
        <v>2227</v>
      </c>
      <c r="F19" s="111">
        <v>926</v>
      </c>
      <c r="G19" s="111">
        <v>59</v>
      </c>
      <c r="H19" s="111">
        <v>101</v>
      </c>
      <c r="I19" s="111">
        <v>2149</v>
      </c>
      <c r="J19" s="111">
        <v>2133</v>
      </c>
      <c r="K19" s="111">
        <v>714</v>
      </c>
      <c r="L19" s="111">
        <v>84</v>
      </c>
      <c r="M19" s="111">
        <v>306</v>
      </c>
      <c r="N19" s="111">
        <v>191</v>
      </c>
      <c r="O19" s="111">
        <v>6</v>
      </c>
      <c r="P19" s="111"/>
      <c r="Q19" s="111">
        <v>13</v>
      </c>
      <c r="R19" s="111"/>
      <c r="S19" s="112">
        <v>11472</v>
      </c>
      <c r="T19" s="112">
        <v>499</v>
      </c>
      <c r="U19" s="74"/>
    </row>
    <row r="20" spans="1:21" s="75" customFormat="1" ht="18" customHeight="1" x14ac:dyDescent="0.35">
      <c r="A20" s="116" t="s">
        <v>283</v>
      </c>
      <c r="B20" s="109">
        <v>530</v>
      </c>
      <c r="C20" s="109">
        <v>7</v>
      </c>
      <c r="D20" s="109">
        <v>883</v>
      </c>
      <c r="E20" s="109">
        <v>1397</v>
      </c>
      <c r="F20" s="109">
        <v>534</v>
      </c>
      <c r="G20" s="109">
        <v>8</v>
      </c>
      <c r="H20" s="109">
        <v>45</v>
      </c>
      <c r="I20" s="109">
        <v>660</v>
      </c>
      <c r="J20" s="109">
        <v>860</v>
      </c>
      <c r="K20" s="109">
        <v>306</v>
      </c>
      <c r="L20" s="109">
        <v>31</v>
      </c>
      <c r="M20" s="109">
        <v>186</v>
      </c>
      <c r="N20" s="109">
        <v>103</v>
      </c>
      <c r="O20" s="109">
        <v>2</v>
      </c>
      <c r="P20" s="109"/>
      <c r="Q20" s="109">
        <v>1</v>
      </c>
      <c r="R20" s="109"/>
      <c r="S20" s="110">
        <v>5553</v>
      </c>
      <c r="T20" s="110">
        <v>180</v>
      </c>
      <c r="U20" s="74"/>
    </row>
    <row r="21" spans="1:21" s="75" customFormat="1" ht="18" customHeight="1" x14ac:dyDescent="0.35">
      <c r="A21" s="117" t="s">
        <v>284</v>
      </c>
      <c r="B21" s="111">
        <v>1953</v>
      </c>
      <c r="C21" s="111">
        <v>27</v>
      </c>
      <c r="D21" s="111">
        <v>4249</v>
      </c>
      <c r="E21" s="111">
        <v>7200</v>
      </c>
      <c r="F21" s="111">
        <v>2508</v>
      </c>
      <c r="G21" s="111">
        <v>178</v>
      </c>
      <c r="H21" s="111">
        <v>412</v>
      </c>
      <c r="I21" s="111">
        <v>2706</v>
      </c>
      <c r="J21" s="111">
        <v>6898</v>
      </c>
      <c r="K21" s="111">
        <v>2785</v>
      </c>
      <c r="L21" s="111">
        <v>135</v>
      </c>
      <c r="M21" s="111">
        <v>813</v>
      </c>
      <c r="N21" s="111">
        <v>425</v>
      </c>
      <c r="O21" s="111">
        <v>10</v>
      </c>
      <c r="P21" s="111"/>
      <c r="Q21" s="111">
        <v>222</v>
      </c>
      <c r="R21" s="111"/>
      <c r="S21" s="112">
        <v>30521</v>
      </c>
      <c r="T21" s="112">
        <v>1941</v>
      </c>
      <c r="U21" s="74"/>
    </row>
    <row r="22" spans="1:21" s="75" customFormat="1" ht="18" customHeight="1" x14ac:dyDescent="0.35">
      <c r="A22" s="116" t="s">
        <v>285</v>
      </c>
      <c r="B22" s="109">
        <v>637</v>
      </c>
      <c r="C22" s="109">
        <v>6</v>
      </c>
      <c r="D22" s="109">
        <v>1136</v>
      </c>
      <c r="E22" s="109">
        <v>1964</v>
      </c>
      <c r="F22" s="109">
        <v>567</v>
      </c>
      <c r="G22" s="109">
        <v>83</v>
      </c>
      <c r="H22" s="109">
        <v>67</v>
      </c>
      <c r="I22" s="109">
        <v>998</v>
      </c>
      <c r="J22" s="109">
        <v>2408</v>
      </c>
      <c r="K22" s="109">
        <v>894</v>
      </c>
      <c r="L22" s="109">
        <v>54</v>
      </c>
      <c r="M22" s="109">
        <v>251</v>
      </c>
      <c r="N22" s="109">
        <v>155</v>
      </c>
      <c r="O22" s="109"/>
      <c r="P22" s="109"/>
      <c r="Q22" s="109">
        <v>63</v>
      </c>
      <c r="R22" s="109"/>
      <c r="S22" s="110">
        <v>9283</v>
      </c>
      <c r="T22" s="110">
        <v>698</v>
      </c>
      <c r="U22" s="74"/>
    </row>
    <row r="23" spans="1:21" s="75" customFormat="1" ht="18" customHeight="1" x14ac:dyDescent="0.35">
      <c r="A23" s="117" t="s">
        <v>286</v>
      </c>
      <c r="B23" s="111">
        <v>575</v>
      </c>
      <c r="C23" s="111">
        <v>5</v>
      </c>
      <c r="D23" s="111">
        <v>1076</v>
      </c>
      <c r="E23" s="111">
        <v>1371</v>
      </c>
      <c r="F23" s="111">
        <v>498</v>
      </c>
      <c r="G23" s="111">
        <v>30</v>
      </c>
      <c r="H23" s="111">
        <v>66</v>
      </c>
      <c r="I23" s="111">
        <v>1137</v>
      </c>
      <c r="J23" s="111">
        <v>1267</v>
      </c>
      <c r="K23" s="111">
        <v>399</v>
      </c>
      <c r="L23" s="111">
        <v>53</v>
      </c>
      <c r="M23" s="111">
        <v>266</v>
      </c>
      <c r="N23" s="111">
        <v>115</v>
      </c>
      <c r="O23" s="111">
        <v>1</v>
      </c>
      <c r="P23" s="111"/>
      <c r="Q23" s="111">
        <v>7</v>
      </c>
      <c r="R23" s="111"/>
      <c r="S23" s="112">
        <v>6866</v>
      </c>
      <c r="T23" s="112">
        <v>271</v>
      </c>
      <c r="U23" s="74"/>
    </row>
    <row r="24" spans="1:21" s="75" customFormat="1" ht="18" customHeight="1" x14ac:dyDescent="0.35">
      <c r="A24" s="116" t="s">
        <v>287</v>
      </c>
      <c r="B24" s="109">
        <v>334</v>
      </c>
      <c r="C24" s="109">
        <v>4</v>
      </c>
      <c r="D24" s="109">
        <v>635</v>
      </c>
      <c r="E24" s="109">
        <v>780</v>
      </c>
      <c r="F24" s="109">
        <v>291</v>
      </c>
      <c r="G24" s="109">
        <v>2</v>
      </c>
      <c r="H24" s="109">
        <v>24</v>
      </c>
      <c r="I24" s="109">
        <v>489</v>
      </c>
      <c r="J24" s="109">
        <v>602</v>
      </c>
      <c r="K24" s="109">
        <v>189</v>
      </c>
      <c r="L24" s="109">
        <v>26</v>
      </c>
      <c r="M24" s="109">
        <v>89</v>
      </c>
      <c r="N24" s="109">
        <v>41</v>
      </c>
      <c r="O24" s="109"/>
      <c r="P24" s="109"/>
      <c r="Q24" s="109">
        <v>3</v>
      </c>
      <c r="R24" s="109"/>
      <c r="S24" s="110">
        <v>3509</v>
      </c>
      <c r="T24" s="110">
        <v>148</v>
      </c>
      <c r="U24" s="74"/>
    </row>
    <row r="25" spans="1:21" s="75" customFormat="1" ht="18" customHeight="1" x14ac:dyDescent="0.35">
      <c r="A25" s="117" t="s">
        <v>288</v>
      </c>
      <c r="B25" s="111">
        <v>238</v>
      </c>
      <c r="C25" s="111">
        <v>3</v>
      </c>
      <c r="D25" s="111">
        <v>348</v>
      </c>
      <c r="E25" s="111">
        <v>406</v>
      </c>
      <c r="F25" s="111">
        <v>162</v>
      </c>
      <c r="G25" s="111">
        <v>16</v>
      </c>
      <c r="H25" s="111">
        <v>31</v>
      </c>
      <c r="I25" s="111">
        <v>245</v>
      </c>
      <c r="J25" s="111">
        <v>503</v>
      </c>
      <c r="K25" s="111">
        <v>155</v>
      </c>
      <c r="L25" s="111">
        <v>15</v>
      </c>
      <c r="M25" s="111">
        <v>73</v>
      </c>
      <c r="N25" s="111">
        <v>28</v>
      </c>
      <c r="O25" s="111">
        <v>1</v>
      </c>
      <c r="P25" s="111"/>
      <c r="Q25" s="111">
        <v>8</v>
      </c>
      <c r="R25" s="111"/>
      <c r="S25" s="112">
        <v>2232</v>
      </c>
      <c r="T25" s="112">
        <v>108</v>
      </c>
      <c r="U25" s="74"/>
    </row>
    <row r="26" spans="1:21" s="75" customFormat="1" ht="18" customHeight="1" x14ac:dyDescent="0.35">
      <c r="A26" s="116" t="s">
        <v>289</v>
      </c>
      <c r="B26" s="109">
        <v>1747</v>
      </c>
      <c r="C26" s="109">
        <v>21</v>
      </c>
      <c r="D26" s="109">
        <v>4512</v>
      </c>
      <c r="E26" s="109">
        <v>7678</v>
      </c>
      <c r="F26" s="109">
        <v>3104</v>
      </c>
      <c r="G26" s="109">
        <v>125</v>
      </c>
      <c r="H26" s="109">
        <v>225</v>
      </c>
      <c r="I26" s="109">
        <v>3036</v>
      </c>
      <c r="J26" s="109">
        <v>4555</v>
      </c>
      <c r="K26" s="109">
        <v>1464</v>
      </c>
      <c r="L26" s="109">
        <v>120</v>
      </c>
      <c r="M26" s="109">
        <v>854</v>
      </c>
      <c r="N26" s="109">
        <v>432</v>
      </c>
      <c r="O26" s="109">
        <v>2</v>
      </c>
      <c r="P26" s="109"/>
      <c r="Q26" s="109">
        <v>33</v>
      </c>
      <c r="R26" s="109"/>
      <c r="S26" s="110">
        <v>27908</v>
      </c>
      <c r="T26" s="110">
        <v>812</v>
      </c>
      <c r="U26" s="74"/>
    </row>
    <row r="27" spans="1:21" s="75" customFormat="1" ht="18" customHeight="1" x14ac:dyDescent="0.35">
      <c r="A27" s="117" t="s">
        <v>290</v>
      </c>
      <c r="B27" s="111">
        <v>1448</v>
      </c>
      <c r="C27" s="111">
        <v>17</v>
      </c>
      <c r="D27" s="111">
        <v>3166</v>
      </c>
      <c r="E27" s="111">
        <v>4737</v>
      </c>
      <c r="F27" s="111">
        <v>1580</v>
      </c>
      <c r="G27" s="111">
        <v>29</v>
      </c>
      <c r="H27" s="111">
        <v>138</v>
      </c>
      <c r="I27" s="111">
        <v>1833</v>
      </c>
      <c r="J27" s="111">
        <v>2819</v>
      </c>
      <c r="K27" s="111">
        <v>815</v>
      </c>
      <c r="L27" s="111">
        <v>86</v>
      </c>
      <c r="M27" s="111">
        <v>429</v>
      </c>
      <c r="N27" s="111">
        <v>165</v>
      </c>
      <c r="O27" s="111">
        <v>1</v>
      </c>
      <c r="P27" s="111"/>
      <c r="Q27" s="111">
        <v>3</v>
      </c>
      <c r="R27" s="111"/>
      <c r="S27" s="112">
        <v>17266</v>
      </c>
      <c r="T27" s="112">
        <v>564</v>
      </c>
      <c r="U27" s="74"/>
    </row>
    <row r="28" spans="1:21" s="75" customFormat="1" ht="18" customHeight="1" x14ac:dyDescent="0.35">
      <c r="A28" s="116" t="s">
        <v>291</v>
      </c>
      <c r="B28" s="109">
        <v>1177</v>
      </c>
      <c r="C28" s="109">
        <v>16</v>
      </c>
      <c r="D28" s="109">
        <v>2984</v>
      </c>
      <c r="E28" s="109">
        <v>4598</v>
      </c>
      <c r="F28" s="109">
        <v>1669</v>
      </c>
      <c r="G28" s="109">
        <v>28</v>
      </c>
      <c r="H28" s="109">
        <v>205</v>
      </c>
      <c r="I28" s="109">
        <v>2257</v>
      </c>
      <c r="J28" s="109">
        <v>3765</v>
      </c>
      <c r="K28" s="109">
        <v>1262</v>
      </c>
      <c r="L28" s="109">
        <v>81</v>
      </c>
      <c r="M28" s="109">
        <v>379</v>
      </c>
      <c r="N28" s="109">
        <v>161</v>
      </c>
      <c r="O28" s="109">
        <v>6</v>
      </c>
      <c r="P28" s="109">
        <v>12</v>
      </c>
      <c r="Q28" s="109">
        <v>594</v>
      </c>
      <c r="R28" s="109"/>
      <c r="S28" s="110">
        <v>19194</v>
      </c>
      <c r="T28" s="110">
        <v>796</v>
      </c>
      <c r="U28" s="74"/>
    </row>
    <row r="29" spans="1:21" s="75" customFormat="1" ht="18" customHeight="1" x14ac:dyDescent="0.35">
      <c r="A29" s="117" t="s">
        <v>292</v>
      </c>
      <c r="B29" s="111">
        <v>3860</v>
      </c>
      <c r="C29" s="111">
        <v>56</v>
      </c>
      <c r="D29" s="111">
        <v>13631</v>
      </c>
      <c r="E29" s="111">
        <v>23189</v>
      </c>
      <c r="F29" s="111">
        <v>9680</v>
      </c>
      <c r="G29" s="111">
        <v>520</v>
      </c>
      <c r="H29" s="111">
        <v>693</v>
      </c>
      <c r="I29" s="111">
        <v>10276</v>
      </c>
      <c r="J29" s="111">
        <v>14445</v>
      </c>
      <c r="K29" s="111">
        <v>4159</v>
      </c>
      <c r="L29" s="111">
        <v>162</v>
      </c>
      <c r="M29" s="111">
        <v>988</v>
      </c>
      <c r="N29" s="111">
        <v>488</v>
      </c>
      <c r="O29" s="111">
        <v>11</v>
      </c>
      <c r="P29" s="111">
        <v>2</v>
      </c>
      <c r="Q29" s="111">
        <v>301</v>
      </c>
      <c r="R29" s="111"/>
      <c r="S29" s="112">
        <v>82461</v>
      </c>
      <c r="T29" s="112">
        <v>2626</v>
      </c>
      <c r="U29" s="74"/>
    </row>
    <row r="30" spans="1:21" s="75" customFormat="1" ht="18" customHeight="1" x14ac:dyDescent="0.35">
      <c r="A30" s="116" t="s">
        <v>293</v>
      </c>
      <c r="B30" s="109">
        <v>140</v>
      </c>
      <c r="C30" s="109">
        <v>3</v>
      </c>
      <c r="D30" s="109">
        <v>448</v>
      </c>
      <c r="E30" s="109">
        <v>652</v>
      </c>
      <c r="F30" s="109">
        <v>262</v>
      </c>
      <c r="G30" s="109">
        <v>13</v>
      </c>
      <c r="H30" s="109">
        <v>35</v>
      </c>
      <c r="I30" s="109">
        <v>336</v>
      </c>
      <c r="J30" s="109">
        <v>651</v>
      </c>
      <c r="K30" s="109">
        <v>243</v>
      </c>
      <c r="L30" s="109">
        <v>24</v>
      </c>
      <c r="M30" s="109">
        <v>43</v>
      </c>
      <c r="N30" s="109">
        <v>35</v>
      </c>
      <c r="O30" s="109"/>
      <c r="P30" s="109"/>
      <c r="Q30" s="109">
        <v>7</v>
      </c>
      <c r="R30" s="109"/>
      <c r="S30" s="110">
        <v>2892</v>
      </c>
      <c r="T30" s="110">
        <v>185</v>
      </c>
      <c r="U30" s="74"/>
    </row>
    <row r="31" spans="1:21" s="75" customFormat="1" ht="18" customHeight="1" x14ac:dyDescent="0.35">
      <c r="A31" s="117" t="s">
        <v>294</v>
      </c>
      <c r="B31" s="111">
        <v>239</v>
      </c>
      <c r="C31" s="111">
        <v>1</v>
      </c>
      <c r="D31" s="111">
        <v>528</v>
      </c>
      <c r="E31" s="111">
        <v>1167</v>
      </c>
      <c r="F31" s="111">
        <v>372</v>
      </c>
      <c r="G31" s="111">
        <v>8</v>
      </c>
      <c r="H31" s="111">
        <v>71</v>
      </c>
      <c r="I31" s="111">
        <v>696</v>
      </c>
      <c r="J31" s="111">
        <v>1141</v>
      </c>
      <c r="K31" s="111">
        <v>569</v>
      </c>
      <c r="L31" s="111">
        <v>24</v>
      </c>
      <c r="M31" s="111">
        <v>86</v>
      </c>
      <c r="N31" s="111">
        <v>48</v>
      </c>
      <c r="O31" s="111">
        <v>3</v>
      </c>
      <c r="P31" s="111"/>
      <c r="Q31" s="111">
        <v>26</v>
      </c>
      <c r="R31" s="111"/>
      <c r="S31" s="112">
        <v>4979</v>
      </c>
      <c r="T31" s="112">
        <v>438</v>
      </c>
      <c r="U31" s="74"/>
    </row>
    <row r="32" spans="1:21" s="75" customFormat="1" ht="18" customHeight="1" x14ac:dyDescent="0.35">
      <c r="A32" s="116" t="s">
        <v>295</v>
      </c>
      <c r="B32" s="109">
        <v>2110</v>
      </c>
      <c r="C32" s="109">
        <v>21</v>
      </c>
      <c r="D32" s="109">
        <v>4884</v>
      </c>
      <c r="E32" s="109">
        <v>8402</v>
      </c>
      <c r="F32" s="109">
        <v>2899</v>
      </c>
      <c r="G32" s="109">
        <v>43</v>
      </c>
      <c r="H32" s="109">
        <v>359</v>
      </c>
      <c r="I32" s="109">
        <v>3293</v>
      </c>
      <c r="J32" s="109">
        <v>6880</v>
      </c>
      <c r="K32" s="109">
        <v>2676</v>
      </c>
      <c r="L32" s="109">
        <v>176</v>
      </c>
      <c r="M32" s="109">
        <v>966</v>
      </c>
      <c r="N32" s="109">
        <v>540</v>
      </c>
      <c r="O32" s="109">
        <v>8</v>
      </c>
      <c r="P32" s="109">
        <v>1</v>
      </c>
      <c r="Q32" s="109">
        <v>91</v>
      </c>
      <c r="R32" s="109"/>
      <c r="S32" s="110">
        <v>33349</v>
      </c>
      <c r="T32" s="110">
        <v>1736</v>
      </c>
      <c r="U32" s="74"/>
    </row>
    <row r="33" spans="1:21" s="75" customFormat="1" ht="18" customHeight="1" x14ac:dyDescent="0.35">
      <c r="A33" s="117" t="s">
        <v>296</v>
      </c>
      <c r="B33" s="111">
        <v>409</v>
      </c>
      <c r="C33" s="111">
        <v>3</v>
      </c>
      <c r="D33" s="111">
        <v>891</v>
      </c>
      <c r="E33" s="111">
        <v>1764</v>
      </c>
      <c r="F33" s="111">
        <v>594</v>
      </c>
      <c r="G33" s="111">
        <v>20</v>
      </c>
      <c r="H33" s="111">
        <v>63</v>
      </c>
      <c r="I33" s="111">
        <v>658</v>
      </c>
      <c r="J33" s="111">
        <v>1387</v>
      </c>
      <c r="K33" s="111">
        <v>465</v>
      </c>
      <c r="L33" s="111">
        <v>33</v>
      </c>
      <c r="M33" s="111">
        <v>178</v>
      </c>
      <c r="N33" s="111">
        <v>99</v>
      </c>
      <c r="O33" s="111">
        <v>1</v>
      </c>
      <c r="P33" s="111"/>
      <c r="Q33" s="111">
        <v>14</v>
      </c>
      <c r="R33" s="111"/>
      <c r="S33" s="112">
        <v>6579</v>
      </c>
      <c r="T33" s="112">
        <v>451</v>
      </c>
      <c r="U33" s="74"/>
    </row>
    <row r="34" spans="1:21" s="75" customFormat="1" ht="18" customHeight="1" x14ac:dyDescent="0.35">
      <c r="A34" s="116" t="s">
        <v>297</v>
      </c>
      <c r="B34" s="109">
        <v>1055</v>
      </c>
      <c r="C34" s="109">
        <v>8</v>
      </c>
      <c r="D34" s="109">
        <v>1980</v>
      </c>
      <c r="E34" s="109">
        <v>3895</v>
      </c>
      <c r="F34" s="109">
        <v>990</v>
      </c>
      <c r="G34" s="109">
        <v>16</v>
      </c>
      <c r="H34" s="109">
        <v>131</v>
      </c>
      <c r="I34" s="109">
        <v>1434</v>
      </c>
      <c r="J34" s="109">
        <v>3782</v>
      </c>
      <c r="K34" s="109">
        <v>1237</v>
      </c>
      <c r="L34" s="109">
        <v>60</v>
      </c>
      <c r="M34" s="109">
        <v>303</v>
      </c>
      <c r="N34" s="109">
        <v>149</v>
      </c>
      <c r="O34" s="109">
        <v>6</v>
      </c>
      <c r="P34" s="109"/>
      <c r="Q34" s="109">
        <v>107</v>
      </c>
      <c r="R34" s="109"/>
      <c r="S34" s="110">
        <v>15153</v>
      </c>
      <c r="T34" s="110">
        <v>819</v>
      </c>
      <c r="U34" s="74"/>
    </row>
    <row r="35" spans="1:21" s="75" customFormat="1" ht="18" customHeight="1" x14ac:dyDescent="0.35">
      <c r="A35" s="117" t="s">
        <v>298</v>
      </c>
      <c r="B35" s="111">
        <v>2724</v>
      </c>
      <c r="C35" s="111">
        <v>31</v>
      </c>
      <c r="D35" s="111">
        <v>8455</v>
      </c>
      <c r="E35" s="111">
        <v>14273</v>
      </c>
      <c r="F35" s="111">
        <v>4088</v>
      </c>
      <c r="G35" s="111">
        <v>116</v>
      </c>
      <c r="H35" s="111">
        <v>433</v>
      </c>
      <c r="I35" s="111">
        <v>6128</v>
      </c>
      <c r="J35" s="111">
        <v>12178</v>
      </c>
      <c r="K35" s="111">
        <v>3905</v>
      </c>
      <c r="L35" s="111">
        <v>102</v>
      </c>
      <c r="M35" s="111">
        <v>639</v>
      </c>
      <c r="N35" s="111">
        <v>248</v>
      </c>
      <c r="O35" s="111">
        <v>3</v>
      </c>
      <c r="P35" s="111">
        <v>25</v>
      </c>
      <c r="Q35" s="111">
        <v>967</v>
      </c>
      <c r="R35" s="111">
        <v>6</v>
      </c>
      <c r="S35" s="112">
        <v>54321</v>
      </c>
      <c r="T35" s="112">
        <v>2936</v>
      </c>
      <c r="U35" s="74"/>
    </row>
    <row r="36" spans="1:21" s="75" customFormat="1" ht="18" customHeight="1" x14ac:dyDescent="0.35">
      <c r="A36" s="116" t="s">
        <v>299</v>
      </c>
      <c r="B36" s="109">
        <v>1472</v>
      </c>
      <c r="C36" s="109">
        <v>18</v>
      </c>
      <c r="D36" s="109">
        <v>3578</v>
      </c>
      <c r="E36" s="109">
        <v>5839</v>
      </c>
      <c r="F36" s="109">
        <v>2149</v>
      </c>
      <c r="G36" s="109">
        <v>44</v>
      </c>
      <c r="H36" s="109">
        <v>125</v>
      </c>
      <c r="I36" s="109">
        <v>2189</v>
      </c>
      <c r="J36" s="109">
        <v>2992</v>
      </c>
      <c r="K36" s="109">
        <v>853</v>
      </c>
      <c r="L36" s="109">
        <v>46</v>
      </c>
      <c r="M36" s="109">
        <v>484</v>
      </c>
      <c r="N36" s="109">
        <v>204</v>
      </c>
      <c r="O36" s="109">
        <v>5</v>
      </c>
      <c r="P36" s="109"/>
      <c r="Q36" s="109">
        <v>1</v>
      </c>
      <c r="R36" s="109"/>
      <c r="S36" s="110">
        <v>19999</v>
      </c>
      <c r="T36" s="110">
        <v>443</v>
      </c>
      <c r="U36" s="74"/>
    </row>
    <row r="37" spans="1:21" s="75" customFormat="1" ht="18" customHeight="1" x14ac:dyDescent="0.35">
      <c r="A37" s="117" t="s">
        <v>300</v>
      </c>
      <c r="B37" s="111">
        <v>3985</v>
      </c>
      <c r="C37" s="111">
        <v>87</v>
      </c>
      <c r="D37" s="111">
        <v>11231</v>
      </c>
      <c r="E37" s="111">
        <v>20547</v>
      </c>
      <c r="F37" s="111">
        <v>6420</v>
      </c>
      <c r="G37" s="111">
        <v>131</v>
      </c>
      <c r="H37" s="111">
        <v>594</v>
      </c>
      <c r="I37" s="111">
        <v>8301</v>
      </c>
      <c r="J37" s="111">
        <v>18122</v>
      </c>
      <c r="K37" s="111">
        <v>5542</v>
      </c>
      <c r="L37" s="111">
        <v>261</v>
      </c>
      <c r="M37" s="111">
        <v>1421</v>
      </c>
      <c r="N37" s="111">
        <v>633</v>
      </c>
      <c r="O37" s="111">
        <v>16</v>
      </c>
      <c r="P37" s="111">
        <v>6</v>
      </c>
      <c r="Q37" s="111">
        <v>650</v>
      </c>
      <c r="R37" s="111"/>
      <c r="S37" s="112">
        <v>77947</v>
      </c>
      <c r="T37" s="112">
        <v>3607</v>
      </c>
      <c r="U37" s="74"/>
    </row>
    <row r="38" spans="1:21" s="75" customFormat="1" ht="18" customHeight="1" x14ac:dyDescent="0.35">
      <c r="A38" s="116" t="s">
        <v>301</v>
      </c>
      <c r="B38" s="109">
        <v>850</v>
      </c>
      <c r="C38" s="109">
        <v>7</v>
      </c>
      <c r="D38" s="109">
        <v>1866</v>
      </c>
      <c r="E38" s="109">
        <v>3214</v>
      </c>
      <c r="F38" s="109">
        <v>1018</v>
      </c>
      <c r="G38" s="109">
        <v>29</v>
      </c>
      <c r="H38" s="109">
        <v>96</v>
      </c>
      <c r="I38" s="109">
        <v>1730</v>
      </c>
      <c r="J38" s="109">
        <v>2705</v>
      </c>
      <c r="K38" s="109">
        <v>1059</v>
      </c>
      <c r="L38" s="109">
        <v>76</v>
      </c>
      <c r="M38" s="109">
        <v>336</v>
      </c>
      <c r="N38" s="109">
        <v>138</v>
      </c>
      <c r="O38" s="109">
        <v>4</v>
      </c>
      <c r="P38" s="109"/>
      <c r="Q38" s="109">
        <v>38</v>
      </c>
      <c r="R38" s="109"/>
      <c r="S38" s="110">
        <v>13166</v>
      </c>
      <c r="T38" s="110">
        <v>816</v>
      </c>
      <c r="U38" s="74"/>
    </row>
    <row r="39" spans="1:21" s="75" customFormat="1" ht="18" customHeight="1" x14ac:dyDescent="0.35">
      <c r="A39" s="117" t="s">
        <v>302</v>
      </c>
      <c r="B39" s="111">
        <v>3083</v>
      </c>
      <c r="C39" s="111">
        <v>42</v>
      </c>
      <c r="D39" s="111">
        <v>7680</v>
      </c>
      <c r="E39" s="111">
        <v>12870</v>
      </c>
      <c r="F39" s="111">
        <v>4833</v>
      </c>
      <c r="G39" s="111">
        <v>154</v>
      </c>
      <c r="H39" s="111">
        <v>436</v>
      </c>
      <c r="I39" s="111">
        <v>5515</v>
      </c>
      <c r="J39" s="111">
        <v>9186</v>
      </c>
      <c r="K39" s="111">
        <v>3198</v>
      </c>
      <c r="L39" s="111">
        <v>224</v>
      </c>
      <c r="M39" s="111">
        <v>1314</v>
      </c>
      <c r="N39" s="111">
        <v>622</v>
      </c>
      <c r="O39" s="111">
        <v>16</v>
      </c>
      <c r="P39" s="111"/>
      <c r="Q39" s="111">
        <v>134</v>
      </c>
      <c r="R39" s="111"/>
      <c r="S39" s="112">
        <v>49307</v>
      </c>
      <c r="T39" s="112">
        <v>1858</v>
      </c>
      <c r="U39" s="74"/>
    </row>
    <row r="40" spans="1:21" s="75" customFormat="1" ht="18" customHeight="1" x14ac:dyDescent="0.35">
      <c r="A40" s="116" t="s">
        <v>303</v>
      </c>
      <c r="B40" s="109">
        <v>178</v>
      </c>
      <c r="C40" s="109">
        <v>2</v>
      </c>
      <c r="D40" s="109">
        <v>354</v>
      </c>
      <c r="E40" s="109">
        <v>564</v>
      </c>
      <c r="F40" s="109">
        <v>208</v>
      </c>
      <c r="G40" s="109">
        <v>1</v>
      </c>
      <c r="H40" s="109">
        <v>14</v>
      </c>
      <c r="I40" s="109">
        <v>219</v>
      </c>
      <c r="J40" s="109">
        <v>353</v>
      </c>
      <c r="K40" s="109">
        <v>167</v>
      </c>
      <c r="L40" s="109">
        <v>16</v>
      </c>
      <c r="M40" s="109">
        <v>61</v>
      </c>
      <c r="N40" s="109">
        <v>18</v>
      </c>
      <c r="O40" s="109">
        <v>1</v>
      </c>
      <c r="P40" s="109"/>
      <c r="Q40" s="109"/>
      <c r="R40" s="109"/>
      <c r="S40" s="110">
        <v>2156</v>
      </c>
      <c r="T40" s="110">
        <v>99</v>
      </c>
      <c r="U40" s="74"/>
    </row>
    <row r="41" spans="1:21" s="75" customFormat="1" ht="18" customHeight="1" x14ac:dyDescent="0.35">
      <c r="A41" s="117" t="s">
        <v>304</v>
      </c>
      <c r="B41" s="111">
        <v>228</v>
      </c>
      <c r="C41" s="111">
        <v>1</v>
      </c>
      <c r="D41" s="111">
        <v>349</v>
      </c>
      <c r="E41" s="111">
        <v>618</v>
      </c>
      <c r="F41" s="111">
        <v>208</v>
      </c>
      <c r="G41" s="111">
        <v>3</v>
      </c>
      <c r="H41" s="111">
        <v>24</v>
      </c>
      <c r="I41" s="111">
        <v>249</v>
      </c>
      <c r="J41" s="111">
        <v>360</v>
      </c>
      <c r="K41" s="111">
        <v>129</v>
      </c>
      <c r="L41" s="111">
        <v>15</v>
      </c>
      <c r="M41" s="111">
        <v>69</v>
      </c>
      <c r="N41" s="111">
        <v>42</v>
      </c>
      <c r="O41" s="111"/>
      <c r="P41" s="111"/>
      <c r="Q41" s="111"/>
      <c r="R41" s="111"/>
      <c r="S41" s="112">
        <v>2295</v>
      </c>
      <c r="T41" s="112">
        <v>127</v>
      </c>
      <c r="U41" s="74"/>
    </row>
    <row r="42" spans="1:21" s="75" customFormat="1" ht="18" customHeight="1" x14ac:dyDescent="0.35">
      <c r="A42" s="116" t="s">
        <v>305</v>
      </c>
      <c r="B42" s="109">
        <v>721</v>
      </c>
      <c r="C42" s="109">
        <v>8</v>
      </c>
      <c r="D42" s="109">
        <v>1542</v>
      </c>
      <c r="E42" s="109">
        <v>2494</v>
      </c>
      <c r="F42" s="109">
        <v>976</v>
      </c>
      <c r="G42" s="109">
        <v>34</v>
      </c>
      <c r="H42" s="109">
        <v>101</v>
      </c>
      <c r="I42" s="109">
        <v>1423</v>
      </c>
      <c r="J42" s="109">
        <v>2145</v>
      </c>
      <c r="K42" s="109">
        <v>817</v>
      </c>
      <c r="L42" s="109">
        <v>59</v>
      </c>
      <c r="M42" s="109">
        <v>281</v>
      </c>
      <c r="N42" s="109">
        <v>122</v>
      </c>
      <c r="O42" s="109">
        <v>2</v>
      </c>
      <c r="P42" s="109"/>
      <c r="Q42" s="109">
        <v>28</v>
      </c>
      <c r="R42" s="109"/>
      <c r="S42" s="110">
        <v>10753</v>
      </c>
      <c r="T42" s="110">
        <v>671</v>
      </c>
      <c r="U42" s="74"/>
    </row>
    <row r="43" spans="1:21" s="75" customFormat="1" ht="18" customHeight="1" x14ac:dyDescent="0.35">
      <c r="A43" s="117" t="s">
        <v>306</v>
      </c>
      <c r="B43" s="111">
        <v>366</v>
      </c>
      <c r="C43" s="111">
        <v>5</v>
      </c>
      <c r="D43" s="111">
        <v>744</v>
      </c>
      <c r="E43" s="111">
        <v>1234</v>
      </c>
      <c r="F43" s="111">
        <v>377</v>
      </c>
      <c r="G43" s="111">
        <v>4</v>
      </c>
      <c r="H43" s="111">
        <v>43</v>
      </c>
      <c r="I43" s="111">
        <v>488</v>
      </c>
      <c r="J43" s="111">
        <v>1206</v>
      </c>
      <c r="K43" s="111">
        <v>364</v>
      </c>
      <c r="L43" s="111">
        <v>15</v>
      </c>
      <c r="M43" s="111">
        <v>87</v>
      </c>
      <c r="N43" s="111">
        <v>60</v>
      </c>
      <c r="O43" s="111">
        <v>1</v>
      </c>
      <c r="P43" s="111"/>
      <c r="Q43" s="111">
        <v>7</v>
      </c>
      <c r="R43" s="111"/>
      <c r="S43" s="112">
        <v>5001</v>
      </c>
      <c r="T43" s="112">
        <v>325</v>
      </c>
      <c r="U43" s="74"/>
    </row>
    <row r="44" spans="1:21" s="75" customFormat="1" ht="18" customHeight="1" x14ac:dyDescent="0.35">
      <c r="A44" s="116" t="s">
        <v>307</v>
      </c>
      <c r="B44" s="109">
        <v>6118</v>
      </c>
      <c r="C44" s="109">
        <v>91</v>
      </c>
      <c r="D44" s="109">
        <v>15573</v>
      </c>
      <c r="E44" s="109">
        <v>31606</v>
      </c>
      <c r="F44" s="109">
        <v>9873</v>
      </c>
      <c r="G44" s="109">
        <v>329</v>
      </c>
      <c r="H44" s="109">
        <v>1007</v>
      </c>
      <c r="I44" s="109">
        <v>13346</v>
      </c>
      <c r="J44" s="109">
        <v>23011</v>
      </c>
      <c r="K44" s="109">
        <v>7259</v>
      </c>
      <c r="L44" s="109">
        <v>351</v>
      </c>
      <c r="M44" s="109">
        <v>1998</v>
      </c>
      <c r="N44" s="109">
        <v>903</v>
      </c>
      <c r="O44" s="109">
        <v>31</v>
      </c>
      <c r="P44" s="109">
        <v>27</v>
      </c>
      <c r="Q44" s="109">
        <v>2919</v>
      </c>
      <c r="R44" s="109"/>
      <c r="S44" s="110">
        <v>114442</v>
      </c>
      <c r="T44" s="110">
        <v>5053</v>
      </c>
      <c r="U44" s="74"/>
    </row>
    <row r="45" spans="1:21" s="75" customFormat="1" ht="18" customHeight="1" x14ac:dyDescent="0.35">
      <c r="A45" s="117" t="s">
        <v>308</v>
      </c>
      <c r="B45" s="111">
        <v>1790</v>
      </c>
      <c r="C45" s="111">
        <v>13</v>
      </c>
      <c r="D45" s="111">
        <v>4031</v>
      </c>
      <c r="E45" s="111">
        <v>3889</v>
      </c>
      <c r="F45" s="111">
        <v>1216</v>
      </c>
      <c r="G45" s="111">
        <v>16</v>
      </c>
      <c r="H45" s="111">
        <v>152</v>
      </c>
      <c r="I45" s="111">
        <v>1520</v>
      </c>
      <c r="J45" s="111">
        <v>2671</v>
      </c>
      <c r="K45" s="111">
        <v>701</v>
      </c>
      <c r="L45" s="111">
        <v>95</v>
      </c>
      <c r="M45" s="111">
        <v>537</v>
      </c>
      <c r="N45" s="111">
        <v>207</v>
      </c>
      <c r="O45" s="111">
        <v>7</v>
      </c>
      <c r="P45" s="111"/>
      <c r="Q45" s="111">
        <v>22</v>
      </c>
      <c r="R45" s="111"/>
      <c r="S45" s="112">
        <v>16867</v>
      </c>
      <c r="T45" s="112">
        <v>434</v>
      </c>
      <c r="U45" s="74"/>
    </row>
    <row r="46" spans="1:21" s="75" customFormat="1" ht="18" customHeight="1" x14ac:dyDescent="0.35">
      <c r="A46" s="116" t="s">
        <v>309</v>
      </c>
      <c r="B46" s="109">
        <v>1489</v>
      </c>
      <c r="C46" s="109">
        <v>15</v>
      </c>
      <c r="D46" s="109">
        <v>3674</v>
      </c>
      <c r="E46" s="109">
        <v>6722</v>
      </c>
      <c r="F46" s="109">
        <v>2294</v>
      </c>
      <c r="G46" s="109">
        <v>39</v>
      </c>
      <c r="H46" s="109">
        <v>292</v>
      </c>
      <c r="I46" s="109">
        <v>2960</v>
      </c>
      <c r="J46" s="109">
        <v>5578</v>
      </c>
      <c r="K46" s="109">
        <v>1842</v>
      </c>
      <c r="L46" s="109">
        <v>84</v>
      </c>
      <c r="M46" s="109">
        <v>543</v>
      </c>
      <c r="N46" s="109">
        <v>276</v>
      </c>
      <c r="O46" s="109">
        <v>2</v>
      </c>
      <c r="P46" s="109"/>
      <c r="Q46" s="109">
        <v>128</v>
      </c>
      <c r="R46" s="109"/>
      <c r="S46" s="110">
        <v>25938</v>
      </c>
      <c r="T46" s="110">
        <v>1290</v>
      </c>
      <c r="U46" s="74"/>
    </row>
    <row r="47" spans="1:21" s="75" customFormat="1" ht="18" customHeight="1" x14ac:dyDescent="0.35">
      <c r="A47" s="117" t="s">
        <v>310</v>
      </c>
      <c r="B47" s="111">
        <v>1056</v>
      </c>
      <c r="C47" s="111">
        <v>13</v>
      </c>
      <c r="D47" s="111">
        <v>2222</v>
      </c>
      <c r="E47" s="111">
        <v>2962</v>
      </c>
      <c r="F47" s="111">
        <v>1233</v>
      </c>
      <c r="G47" s="111">
        <v>41</v>
      </c>
      <c r="H47" s="111">
        <v>123</v>
      </c>
      <c r="I47" s="111">
        <v>1890</v>
      </c>
      <c r="J47" s="111">
        <v>2447</v>
      </c>
      <c r="K47" s="111">
        <v>919</v>
      </c>
      <c r="L47" s="111">
        <v>94</v>
      </c>
      <c r="M47" s="111">
        <v>379</v>
      </c>
      <c r="N47" s="111">
        <v>168</v>
      </c>
      <c r="O47" s="111">
        <v>5</v>
      </c>
      <c r="P47" s="111"/>
      <c r="Q47" s="111">
        <v>39</v>
      </c>
      <c r="R47" s="111"/>
      <c r="S47" s="112">
        <v>13591</v>
      </c>
      <c r="T47" s="112">
        <v>535</v>
      </c>
      <c r="U47" s="74"/>
    </row>
    <row r="48" spans="1:21" s="75" customFormat="1" ht="18" customHeight="1" x14ac:dyDescent="0.35">
      <c r="A48" s="116" t="s">
        <v>311</v>
      </c>
      <c r="B48" s="109">
        <v>1299</v>
      </c>
      <c r="C48" s="109">
        <v>5</v>
      </c>
      <c r="D48" s="109">
        <v>2632</v>
      </c>
      <c r="E48" s="109">
        <v>3410</v>
      </c>
      <c r="F48" s="109">
        <v>1071</v>
      </c>
      <c r="G48" s="109">
        <v>86</v>
      </c>
      <c r="H48" s="109">
        <v>208</v>
      </c>
      <c r="I48" s="109">
        <v>1112</v>
      </c>
      <c r="J48" s="109">
        <v>4530</v>
      </c>
      <c r="K48" s="109">
        <v>1754</v>
      </c>
      <c r="L48" s="109">
        <v>94</v>
      </c>
      <c r="M48" s="109">
        <v>438</v>
      </c>
      <c r="N48" s="109">
        <v>206</v>
      </c>
      <c r="O48" s="109">
        <v>11</v>
      </c>
      <c r="P48" s="109"/>
      <c r="Q48" s="109">
        <v>117</v>
      </c>
      <c r="R48" s="109"/>
      <c r="S48" s="110">
        <v>16973</v>
      </c>
      <c r="T48" s="110">
        <v>1359</v>
      </c>
      <c r="U48" s="74"/>
    </row>
    <row r="49" spans="1:21" s="75" customFormat="1" ht="18" customHeight="1" x14ac:dyDescent="0.35">
      <c r="A49" s="117" t="s">
        <v>312</v>
      </c>
      <c r="B49" s="111">
        <v>716</v>
      </c>
      <c r="C49" s="111">
        <v>4</v>
      </c>
      <c r="D49" s="111">
        <v>1385</v>
      </c>
      <c r="E49" s="111">
        <v>1799</v>
      </c>
      <c r="F49" s="111">
        <v>669</v>
      </c>
      <c r="G49" s="111">
        <v>2</v>
      </c>
      <c r="H49" s="111">
        <v>45</v>
      </c>
      <c r="I49" s="111">
        <v>850</v>
      </c>
      <c r="J49" s="111">
        <v>1059</v>
      </c>
      <c r="K49" s="111">
        <v>328</v>
      </c>
      <c r="L49" s="111">
        <v>40</v>
      </c>
      <c r="M49" s="111">
        <v>230</v>
      </c>
      <c r="N49" s="111">
        <v>94</v>
      </c>
      <c r="O49" s="111">
        <v>2</v>
      </c>
      <c r="P49" s="111"/>
      <c r="Q49" s="111">
        <v>7</v>
      </c>
      <c r="R49" s="111"/>
      <c r="S49" s="112">
        <v>7230</v>
      </c>
      <c r="T49" s="112">
        <v>186</v>
      </c>
      <c r="U49" s="74"/>
    </row>
    <row r="50" spans="1:21" s="75" customFormat="1" ht="18" customHeight="1" x14ac:dyDescent="0.35">
      <c r="A50" s="116" t="s">
        <v>313</v>
      </c>
      <c r="B50" s="109">
        <v>665</v>
      </c>
      <c r="C50" s="109">
        <v>7</v>
      </c>
      <c r="D50" s="109">
        <v>1758</v>
      </c>
      <c r="E50" s="109">
        <v>4702</v>
      </c>
      <c r="F50" s="109">
        <v>1502</v>
      </c>
      <c r="G50" s="109">
        <v>34</v>
      </c>
      <c r="H50" s="109">
        <v>83</v>
      </c>
      <c r="I50" s="109">
        <v>1698</v>
      </c>
      <c r="J50" s="109">
        <v>2515</v>
      </c>
      <c r="K50" s="109">
        <v>666</v>
      </c>
      <c r="L50" s="109">
        <v>37</v>
      </c>
      <c r="M50" s="109">
        <v>208</v>
      </c>
      <c r="N50" s="109">
        <v>102</v>
      </c>
      <c r="O50" s="109">
        <v>6</v>
      </c>
      <c r="P50" s="109"/>
      <c r="Q50" s="109">
        <v>18</v>
      </c>
      <c r="R50" s="109">
        <v>2</v>
      </c>
      <c r="S50" s="110">
        <v>14003</v>
      </c>
      <c r="T50" s="110">
        <v>345</v>
      </c>
      <c r="U50" s="74"/>
    </row>
    <row r="51" spans="1:21" s="75" customFormat="1" ht="18" customHeight="1" x14ac:dyDescent="0.35">
      <c r="A51" s="117" t="s">
        <v>314</v>
      </c>
      <c r="B51" s="111">
        <v>142</v>
      </c>
      <c r="C51" s="111"/>
      <c r="D51" s="111">
        <v>198</v>
      </c>
      <c r="E51" s="111">
        <v>362</v>
      </c>
      <c r="F51" s="111">
        <v>128</v>
      </c>
      <c r="G51" s="111">
        <v>2</v>
      </c>
      <c r="H51" s="111">
        <v>6</v>
      </c>
      <c r="I51" s="111">
        <v>101</v>
      </c>
      <c r="J51" s="111">
        <v>170</v>
      </c>
      <c r="K51" s="111">
        <v>52</v>
      </c>
      <c r="L51" s="111">
        <v>1</v>
      </c>
      <c r="M51" s="111">
        <v>31</v>
      </c>
      <c r="N51" s="111">
        <v>20</v>
      </c>
      <c r="O51" s="111">
        <v>1</v>
      </c>
      <c r="P51" s="111"/>
      <c r="Q51" s="111">
        <v>2</v>
      </c>
      <c r="R51" s="111"/>
      <c r="S51" s="112">
        <v>1216</v>
      </c>
      <c r="T51" s="112">
        <v>39</v>
      </c>
      <c r="U51" s="74"/>
    </row>
    <row r="52" spans="1:21" s="75" customFormat="1" ht="18" customHeight="1" x14ac:dyDescent="0.35">
      <c r="A52" s="116" t="s">
        <v>315</v>
      </c>
      <c r="B52" s="109">
        <v>1471</v>
      </c>
      <c r="C52" s="109">
        <v>19</v>
      </c>
      <c r="D52" s="109">
        <v>3741</v>
      </c>
      <c r="E52" s="109">
        <v>6768</v>
      </c>
      <c r="F52" s="109">
        <v>2616</v>
      </c>
      <c r="G52" s="109">
        <v>96</v>
      </c>
      <c r="H52" s="109">
        <v>319</v>
      </c>
      <c r="I52" s="109">
        <v>3472</v>
      </c>
      <c r="J52" s="109">
        <v>5870</v>
      </c>
      <c r="K52" s="109">
        <v>2370</v>
      </c>
      <c r="L52" s="109">
        <v>133</v>
      </c>
      <c r="M52" s="109">
        <v>655</v>
      </c>
      <c r="N52" s="109">
        <v>340</v>
      </c>
      <c r="O52" s="109">
        <v>3</v>
      </c>
      <c r="P52" s="109"/>
      <c r="Q52" s="109">
        <v>170</v>
      </c>
      <c r="R52" s="109"/>
      <c r="S52" s="110">
        <v>28043</v>
      </c>
      <c r="T52" s="110">
        <v>1751</v>
      </c>
      <c r="U52" s="74"/>
    </row>
    <row r="53" spans="1:21" s="75" customFormat="1" ht="18" customHeight="1" x14ac:dyDescent="0.35">
      <c r="A53" s="117" t="s">
        <v>316</v>
      </c>
      <c r="B53" s="111">
        <v>552</v>
      </c>
      <c r="C53" s="111">
        <v>7</v>
      </c>
      <c r="D53" s="111">
        <v>1092</v>
      </c>
      <c r="E53" s="111">
        <v>2087</v>
      </c>
      <c r="F53" s="111">
        <v>856</v>
      </c>
      <c r="G53" s="111">
        <v>29</v>
      </c>
      <c r="H53" s="111">
        <v>72</v>
      </c>
      <c r="I53" s="111">
        <v>719</v>
      </c>
      <c r="J53" s="111">
        <v>1436</v>
      </c>
      <c r="K53" s="111">
        <v>527</v>
      </c>
      <c r="L53" s="111">
        <v>54</v>
      </c>
      <c r="M53" s="111">
        <v>216</v>
      </c>
      <c r="N53" s="111">
        <v>83</v>
      </c>
      <c r="O53" s="111">
        <v>4</v>
      </c>
      <c r="P53" s="111"/>
      <c r="Q53" s="111">
        <v>17</v>
      </c>
      <c r="R53" s="111">
        <v>1</v>
      </c>
      <c r="S53" s="112">
        <v>7752</v>
      </c>
      <c r="T53" s="112">
        <v>353</v>
      </c>
      <c r="U53" s="74"/>
    </row>
    <row r="54" spans="1:21" s="75" customFormat="1" ht="18" customHeight="1" x14ac:dyDescent="0.35">
      <c r="A54" s="116" t="s">
        <v>317</v>
      </c>
      <c r="B54" s="109">
        <v>2197</v>
      </c>
      <c r="C54" s="109">
        <v>33</v>
      </c>
      <c r="D54" s="109">
        <v>5112</v>
      </c>
      <c r="E54" s="109">
        <v>9709</v>
      </c>
      <c r="F54" s="109">
        <v>3244</v>
      </c>
      <c r="G54" s="109">
        <v>55</v>
      </c>
      <c r="H54" s="109">
        <v>358</v>
      </c>
      <c r="I54" s="109">
        <v>5704</v>
      </c>
      <c r="J54" s="109">
        <v>8947</v>
      </c>
      <c r="K54" s="109">
        <v>3466</v>
      </c>
      <c r="L54" s="109">
        <v>192</v>
      </c>
      <c r="M54" s="109">
        <v>772</v>
      </c>
      <c r="N54" s="109">
        <v>426</v>
      </c>
      <c r="O54" s="109">
        <v>7</v>
      </c>
      <c r="P54" s="109"/>
      <c r="Q54" s="109">
        <v>398</v>
      </c>
      <c r="R54" s="109"/>
      <c r="S54" s="110">
        <v>40620</v>
      </c>
      <c r="T54" s="110">
        <v>2562</v>
      </c>
      <c r="U54" s="74"/>
    </row>
    <row r="55" spans="1:21" s="75" customFormat="1" ht="18" customHeight="1" x14ac:dyDescent="0.35">
      <c r="A55" s="117" t="s">
        <v>318</v>
      </c>
      <c r="B55" s="111">
        <v>274</v>
      </c>
      <c r="C55" s="111">
        <v>4</v>
      </c>
      <c r="D55" s="111">
        <v>471</v>
      </c>
      <c r="E55" s="111">
        <v>520</v>
      </c>
      <c r="F55" s="111">
        <v>209</v>
      </c>
      <c r="G55" s="111">
        <v>6</v>
      </c>
      <c r="H55" s="111">
        <v>11</v>
      </c>
      <c r="I55" s="111">
        <v>199</v>
      </c>
      <c r="J55" s="111">
        <v>390</v>
      </c>
      <c r="K55" s="111">
        <v>123</v>
      </c>
      <c r="L55" s="111">
        <v>12</v>
      </c>
      <c r="M55" s="111">
        <v>76</v>
      </c>
      <c r="N55" s="111">
        <v>34</v>
      </c>
      <c r="O55" s="111">
        <v>2</v>
      </c>
      <c r="P55" s="111"/>
      <c r="Q55" s="111">
        <v>6</v>
      </c>
      <c r="R55" s="111"/>
      <c r="S55" s="112">
        <v>2337</v>
      </c>
      <c r="T55" s="112">
        <v>101</v>
      </c>
      <c r="U55" s="74"/>
    </row>
    <row r="56" spans="1:21" s="75" customFormat="1" ht="18" customHeight="1" x14ac:dyDescent="0.35">
      <c r="A56" s="116" t="s">
        <v>319</v>
      </c>
      <c r="B56" s="109">
        <v>821</v>
      </c>
      <c r="C56" s="109">
        <v>6</v>
      </c>
      <c r="D56" s="109">
        <v>1890</v>
      </c>
      <c r="E56" s="109">
        <v>3504</v>
      </c>
      <c r="F56" s="109">
        <v>1200</v>
      </c>
      <c r="G56" s="109">
        <v>37</v>
      </c>
      <c r="H56" s="109">
        <v>144</v>
      </c>
      <c r="I56" s="109">
        <v>1924</v>
      </c>
      <c r="J56" s="109">
        <v>3533</v>
      </c>
      <c r="K56" s="109">
        <v>1239</v>
      </c>
      <c r="L56" s="109">
        <v>53</v>
      </c>
      <c r="M56" s="109">
        <v>312</v>
      </c>
      <c r="N56" s="109">
        <v>139</v>
      </c>
      <c r="O56" s="109">
        <v>3</v>
      </c>
      <c r="P56" s="109"/>
      <c r="Q56" s="109">
        <v>131</v>
      </c>
      <c r="R56" s="109"/>
      <c r="S56" s="110">
        <v>14936</v>
      </c>
      <c r="T56" s="110">
        <v>897</v>
      </c>
      <c r="U56" s="74"/>
    </row>
    <row r="57" spans="1:21" s="75" customFormat="1" ht="18" customHeight="1" x14ac:dyDescent="0.35">
      <c r="A57" s="117" t="s">
        <v>320</v>
      </c>
      <c r="B57" s="111">
        <v>1399</v>
      </c>
      <c r="C57" s="111">
        <v>21</v>
      </c>
      <c r="D57" s="111">
        <v>3285</v>
      </c>
      <c r="E57" s="111">
        <v>4524</v>
      </c>
      <c r="F57" s="111">
        <v>1612</v>
      </c>
      <c r="G57" s="111">
        <v>24</v>
      </c>
      <c r="H57" s="111">
        <v>113</v>
      </c>
      <c r="I57" s="111">
        <v>1739</v>
      </c>
      <c r="J57" s="111">
        <v>3009</v>
      </c>
      <c r="K57" s="111">
        <v>948</v>
      </c>
      <c r="L57" s="111">
        <v>100</v>
      </c>
      <c r="M57" s="111">
        <v>379</v>
      </c>
      <c r="N57" s="111">
        <v>186</v>
      </c>
      <c r="O57" s="111">
        <v>5</v>
      </c>
      <c r="P57" s="111"/>
      <c r="Q57" s="111">
        <v>26</v>
      </c>
      <c r="R57" s="111"/>
      <c r="S57" s="112">
        <v>17370</v>
      </c>
      <c r="T57" s="112">
        <v>644</v>
      </c>
      <c r="U57" s="74"/>
    </row>
    <row r="58" spans="1:21" s="75" customFormat="1" ht="18" customHeight="1" x14ac:dyDescent="0.35">
      <c r="A58" s="116" t="s">
        <v>321</v>
      </c>
      <c r="B58" s="109">
        <v>901</v>
      </c>
      <c r="C58" s="109">
        <v>7</v>
      </c>
      <c r="D58" s="109">
        <v>2036</v>
      </c>
      <c r="E58" s="109">
        <v>3903</v>
      </c>
      <c r="F58" s="109">
        <v>1537</v>
      </c>
      <c r="G58" s="109">
        <v>57</v>
      </c>
      <c r="H58" s="109">
        <v>135</v>
      </c>
      <c r="I58" s="109">
        <v>1996</v>
      </c>
      <c r="J58" s="109">
        <v>2634</v>
      </c>
      <c r="K58" s="109">
        <v>1038</v>
      </c>
      <c r="L58" s="109">
        <v>83</v>
      </c>
      <c r="M58" s="109">
        <v>413</v>
      </c>
      <c r="N58" s="109">
        <v>205</v>
      </c>
      <c r="O58" s="109">
        <v>2</v>
      </c>
      <c r="P58" s="109"/>
      <c r="Q58" s="109">
        <v>105</v>
      </c>
      <c r="R58" s="109"/>
      <c r="S58" s="110">
        <v>15052</v>
      </c>
      <c r="T58" s="110">
        <v>741</v>
      </c>
      <c r="U58" s="74"/>
    </row>
    <row r="59" spans="1:21" s="75" customFormat="1" ht="18" customHeight="1" x14ac:dyDescent="0.35">
      <c r="A59" s="117" t="s">
        <v>322</v>
      </c>
      <c r="B59" s="111">
        <v>530</v>
      </c>
      <c r="C59" s="111">
        <v>3</v>
      </c>
      <c r="D59" s="111">
        <v>1079</v>
      </c>
      <c r="E59" s="111">
        <v>1455</v>
      </c>
      <c r="F59" s="111">
        <v>487</v>
      </c>
      <c r="G59" s="111">
        <v>20</v>
      </c>
      <c r="H59" s="111">
        <v>65</v>
      </c>
      <c r="I59" s="111">
        <v>866</v>
      </c>
      <c r="J59" s="111">
        <v>1644</v>
      </c>
      <c r="K59" s="111">
        <v>561</v>
      </c>
      <c r="L59" s="111">
        <v>40</v>
      </c>
      <c r="M59" s="111">
        <v>192</v>
      </c>
      <c r="N59" s="111">
        <v>90</v>
      </c>
      <c r="O59" s="111">
        <v>2</v>
      </c>
      <c r="P59" s="111"/>
      <c r="Q59" s="111">
        <v>16</v>
      </c>
      <c r="R59" s="111"/>
      <c r="S59" s="112">
        <v>7050</v>
      </c>
      <c r="T59" s="112">
        <v>436</v>
      </c>
      <c r="U59" s="74"/>
    </row>
    <row r="60" spans="1:21" s="75" customFormat="1" ht="18" customHeight="1" x14ac:dyDescent="0.35">
      <c r="A60" s="116" t="s">
        <v>323</v>
      </c>
      <c r="B60" s="109">
        <v>535</v>
      </c>
      <c r="C60" s="109">
        <v>4</v>
      </c>
      <c r="D60" s="109">
        <v>845</v>
      </c>
      <c r="E60" s="109">
        <v>990</v>
      </c>
      <c r="F60" s="109">
        <v>394</v>
      </c>
      <c r="G60" s="109">
        <v>43</v>
      </c>
      <c r="H60" s="109">
        <v>59</v>
      </c>
      <c r="I60" s="109">
        <v>419</v>
      </c>
      <c r="J60" s="109">
        <v>768</v>
      </c>
      <c r="K60" s="109">
        <v>323</v>
      </c>
      <c r="L60" s="109">
        <v>26</v>
      </c>
      <c r="M60" s="109">
        <v>133</v>
      </c>
      <c r="N60" s="109">
        <v>72</v>
      </c>
      <c r="O60" s="109">
        <v>3</v>
      </c>
      <c r="P60" s="109"/>
      <c r="Q60" s="109">
        <v>3</v>
      </c>
      <c r="R60" s="109"/>
      <c r="S60" s="110">
        <v>4617</v>
      </c>
      <c r="T60" s="110">
        <v>291</v>
      </c>
      <c r="U60" s="74"/>
    </row>
    <row r="61" spans="1:21" s="75" customFormat="1" ht="18" customHeight="1" x14ac:dyDescent="0.35">
      <c r="A61" s="117" t="s">
        <v>324</v>
      </c>
      <c r="B61" s="111">
        <v>638</v>
      </c>
      <c r="C61" s="111">
        <v>15</v>
      </c>
      <c r="D61" s="111">
        <v>1156</v>
      </c>
      <c r="E61" s="111">
        <v>1516</v>
      </c>
      <c r="F61" s="111">
        <v>523</v>
      </c>
      <c r="G61" s="111">
        <v>23</v>
      </c>
      <c r="H61" s="111">
        <v>55</v>
      </c>
      <c r="I61" s="111">
        <v>649</v>
      </c>
      <c r="J61" s="111">
        <v>1038</v>
      </c>
      <c r="K61" s="111">
        <v>313</v>
      </c>
      <c r="L61" s="111">
        <v>42</v>
      </c>
      <c r="M61" s="111">
        <v>186</v>
      </c>
      <c r="N61" s="111">
        <v>81</v>
      </c>
      <c r="O61" s="111">
        <v>2</v>
      </c>
      <c r="P61" s="111"/>
      <c r="Q61" s="111">
        <v>4</v>
      </c>
      <c r="R61" s="111"/>
      <c r="S61" s="112">
        <v>6241</v>
      </c>
      <c r="T61" s="112">
        <v>238</v>
      </c>
      <c r="U61" s="74"/>
    </row>
    <row r="62" spans="1:21" s="75" customFormat="1" ht="18" customHeight="1" x14ac:dyDescent="0.35">
      <c r="A62" s="116" t="s">
        <v>325</v>
      </c>
      <c r="B62" s="109">
        <v>780</v>
      </c>
      <c r="C62" s="109">
        <v>10</v>
      </c>
      <c r="D62" s="109">
        <v>1753</v>
      </c>
      <c r="E62" s="109">
        <v>2743</v>
      </c>
      <c r="F62" s="109">
        <v>998</v>
      </c>
      <c r="G62" s="109">
        <v>67</v>
      </c>
      <c r="H62" s="109">
        <v>124</v>
      </c>
      <c r="I62" s="109">
        <v>989</v>
      </c>
      <c r="J62" s="109">
        <v>1947</v>
      </c>
      <c r="K62" s="109">
        <v>662</v>
      </c>
      <c r="L62" s="109">
        <v>72</v>
      </c>
      <c r="M62" s="109">
        <v>423</v>
      </c>
      <c r="N62" s="109">
        <v>194</v>
      </c>
      <c r="O62" s="109">
        <v>2</v>
      </c>
      <c r="P62" s="109"/>
      <c r="Q62" s="109">
        <v>13</v>
      </c>
      <c r="R62" s="109"/>
      <c r="S62" s="110">
        <v>10777</v>
      </c>
      <c r="T62" s="110">
        <v>529</v>
      </c>
      <c r="U62" s="74"/>
    </row>
    <row r="63" spans="1:21" s="75" customFormat="1" ht="18" customHeight="1" x14ac:dyDescent="0.35">
      <c r="A63" s="117" t="s">
        <v>326</v>
      </c>
      <c r="B63" s="111">
        <v>9725</v>
      </c>
      <c r="C63" s="111">
        <v>152</v>
      </c>
      <c r="D63" s="111">
        <v>22258</v>
      </c>
      <c r="E63" s="111">
        <v>53751</v>
      </c>
      <c r="F63" s="111">
        <v>18493</v>
      </c>
      <c r="G63" s="111">
        <v>356</v>
      </c>
      <c r="H63" s="111">
        <v>1605</v>
      </c>
      <c r="I63" s="111">
        <v>32122</v>
      </c>
      <c r="J63" s="111">
        <v>43451</v>
      </c>
      <c r="K63" s="111">
        <v>14285</v>
      </c>
      <c r="L63" s="111">
        <v>488</v>
      </c>
      <c r="M63" s="111">
        <v>2387</v>
      </c>
      <c r="N63" s="111">
        <v>1078</v>
      </c>
      <c r="O63" s="111">
        <v>47</v>
      </c>
      <c r="P63" s="111">
        <v>38</v>
      </c>
      <c r="Q63" s="111">
        <v>5841</v>
      </c>
      <c r="R63" s="111">
        <v>1</v>
      </c>
      <c r="S63" s="112">
        <v>206078</v>
      </c>
      <c r="T63" s="112">
        <v>7709</v>
      </c>
      <c r="U63" s="74"/>
    </row>
    <row r="64" spans="1:21" s="75" customFormat="1" ht="18" customHeight="1" x14ac:dyDescent="0.35">
      <c r="A64" s="116" t="s">
        <v>327</v>
      </c>
      <c r="B64" s="109">
        <v>353</v>
      </c>
      <c r="C64" s="109">
        <v>2</v>
      </c>
      <c r="D64" s="109">
        <v>548</v>
      </c>
      <c r="E64" s="109">
        <v>704</v>
      </c>
      <c r="F64" s="109">
        <v>285</v>
      </c>
      <c r="G64" s="109">
        <v>44</v>
      </c>
      <c r="H64" s="109">
        <v>27</v>
      </c>
      <c r="I64" s="109">
        <v>360</v>
      </c>
      <c r="J64" s="109">
        <v>527</v>
      </c>
      <c r="K64" s="109">
        <v>246</v>
      </c>
      <c r="L64" s="109">
        <v>34</v>
      </c>
      <c r="M64" s="109">
        <v>157</v>
      </c>
      <c r="N64" s="109">
        <v>80</v>
      </c>
      <c r="O64" s="109">
        <v>1</v>
      </c>
      <c r="P64" s="109"/>
      <c r="Q64" s="109">
        <v>11</v>
      </c>
      <c r="R64" s="109"/>
      <c r="S64" s="110">
        <v>3379</v>
      </c>
      <c r="T64" s="110">
        <v>174</v>
      </c>
      <c r="U64" s="74"/>
    </row>
    <row r="65" spans="1:21" s="75" customFormat="1" ht="18" customHeight="1" x14ac:dyDescent="0.35">
      <c r="A65" s="117" t="s">
        <v>328</v>
      </c>
      <c r="B65" s="111">
        <v>547</v>
      </c>
      <c r="C65" s="111">
        <v>7</v>
      </c>
      <c r="D65" s="111">
        <v>984</v>
      </c>
      <c r="E65" s="111">
        <v>1671</v>
      </c>
      <c r="F65" s="111">
        <v>600</v>
      </c>
      <c r="G65" s="111">
        <v>8</v>
      </c>
      <c r="H65" s="111">
        <v>63</v>
      </c>
      <c r="I65" s="111">
        <v>841</v>
      </c>
      <c r="J65" s="111">
        <v>1517</v>
      </c>
      <c r="K65" s="111">
        <v>530</v>
      </c>
      <c r="L65" s="111">
        <v>36</v>
      </c>
      <c r="M65" s="111">
        <v>254</v>
      </c>
      <c r="N65" s="111">
        <v>129</v>
      </c>
      <c r="O65" s="111"/>
      <c r="P65" s="111"/>
      <c r="Q65" s="111">
        <v>25</v>
      </c>
      <c r="R65" s="111"/>
      <c r="S65" s="112">
        <v>7212</v>
      </c>
      <c r="T65" s="112">
        <v>483</v>
      </c>
      <c r="U65" s="74"/>
    </row>
    <row r="66" spans="1:21" s="75" customFormat="1" ht="18" customHeight="1" x14ac:dyDescent="0.35">
      <c r="A66" s="116" t="s">
        <v>329</v>
      </c>
      <c r="B66" s="109">
        <v>1101</v>
      </c>
      <c r="C66" s="109">
        <v>11</v>
      </c>
      <c r="D66" s="109">
        <v>2283</v>
      </c>
      <c r="E66" s="109">
        <v>3677</v>
      </c>
      <c r="F66" s="109">
        <v>1501</v>
      </c>
      <c r="G66" s="109">
        <v>20</v>
      </c>
      <c r="H66" s="109">
        <v>167</v>
      </c>
      <c r="I66" s="109">
        <v>1931</v>
      </c>
      <c r="J66" s="109">
        <v>3098</v>
      </c>
      <c r="K66" s="109">
        <v>995</v>
      </c>
      <c r="L66" s="109">
        <v>111</v>
      </c>
      <c r="M66" s="109">
        <v>414</v>
      </c>
      <c r="N66" s="109">
        <v>191</v>
      </c>
      <c r="O66" s="109">
        <v>2</v>
      </c>
      <c r="P66" s="109">
        <v>1</v>
      </c>
      <c r="Q66" s="109">
        <v>29</v>
      </c>
      <c r="R66" s="109"/>
      <c r="S66" s="110">
        <v>15532</v>
      </c>
      <c r="T66" s="110">
        <v>740</v>
      </c>
      <c r="U66" s="74"/>
    </row>
    <row r="67" spans="1:21" s="75" customFormat="1" ht="18" customHeight="1" x14ac:dyDescent="0.35">
      <c r="A67" s="117" t="s">
        <v>330</v>
      </c>
      <c r="B67" s="111">
        <v>1763</v>
      </c>
      <c r="C67" s="111">
        <v>22</v>
      </c>
      <c r="D67" s="111">
        <v>4102</v>
      </c>
      <c r="E67" s="111">
        <v>5808</v>
      </c>
      <c r="F67" s="111">
        <v>1988</v>
      </c>
      <c r="G67" s="111">
        <v>19</v>
      </c>
      <c r="H67" s="111">
        <v>201</v>
      </c>
      <c r="I67" s="111">
        <v>3200</v>
      </c>
      <c r="J67" s="111">
        <v>4333</v>
      </c>
      <c r="K67" s="111">
        <v>1370</v>
      </c>
      <c r="L67" s="111">
        <v>50</v>
      </c>
      <c r="M67" s="111">
        <v>626</v>
      </c>
      <c r="N67" s="111">
        <v>269</v>
      </c>
      <c r="O67" s="111">
        <v>14</v>
      </c>
      <c r="P67" s="111"/>
      <c r="Q67" s="111">
        <v>30</v>
      </c>
      <c r="R67" s="111"/>
      <c r="S67" s="112">
        <v>23795</v>
      </c>
      <c r="T67" s="112">
        <v>992</v>
      </c>
      <c r="U67" s="74"/>
    </row>
    <row r="68" spans="1:21" s="75" customFormat="1" ht="18" customHeight="1" x14ac:dyDescent="0.35">
      <c r="A68" s="116" t="s">
        <v>331</v>
      </c>
      <c r="B68" s="109">
        <v>2047</v>
      </c>
      <c r="C68" s="109">
        <v>28</v>
      </c>
      <c r="D68" s="109">
        <v>5971</v>
      </c>
      <c r="E68" s="109">
        <v>8664</v>
      </c>
      <c r="F68" s="109">
        <v>3260</v>
      </c>
      <c r="G68" s="109">
        <v>299</v>
      </c>
      <c r="H68" s="109">
        <v>316</v>
      </c>
      <c r="I68" s="109">
        <v>4178</v>
      </c>
      <c r="J68" s="109">
        <v>6800</v>
      </c>
      <c r="K68" s="109">
        <v>2042</v>
      </c>
      <c r="L68" s="109">
        <v>126</v>
      </c>
      <c r="M68" s="109">
        <v>729</v>
      </c>
      <c r="N68" s="109">
        <v>346</v>
      </c>
      <c r="O68" s="109">
        <v>6</v>
      </c>
      <c r="P68" s="109"/>
      <c r="Q68" s="109">
        <v>164</v>
      </c>
      <c r="R68" s="109"/>
      <c r="S68" s="110">
        <v>34976</v>
      </c>
      <c r="T68" s="110">
        <v>1283</v>
      </c>
      <c r="U68" s="74"/>
    </row>
    <row r="69" spans="1:21" s="75" customFormat="1" ht="18" customHeight="1" x14ac:dyDescent="0.35">
      <c r="A69" s="117" t="s">
        <v>332</v>
      </c>
      <c r="B69" s="111">
        <v>650</v>
      </c>
      <c r="C69" s="111">
        <v>7</v>
      </c>
      <c r="D69" s="111">
        <v>1256</v>
      </c>
      <c r="E69" s="111">
        <v>1456</v>
      </c>
      <c r="F69" s="111">
        <v>567</v>
      </c>
      <c r="G69" s="111">
        <v>4</v>
      </c>
      <c r="H69" s="111">
        <v>31</v>
      </c>
      <c r="I69" s="111">
        <v>786</v>
      </c>
      <c r="J69" s="111">
        <v>813</v>
      </c>
      <c r="K69" s="111">
        <v>213</v>
      </c>
      <c r="L69" s="111">
        <v>20</v>
      </c>
      <c r="M69" s="111">
        <v>195</v>
      </c>
      <c r="N69" s="111">
        <v>83</v>
      </c>
      <c r="O69" s="111">
        <v>2</v>
      </c>
      <c r="P69" s="111"/>
      <c r="Q69" s="111">
        <v>1</v>
      </c>
      <c r="R69" s="111"/>
      <c r="S69" s="112">
        <v>6084</v>
      </c>
      <c r="T69" s="112">
        <v>131</v>
      </c>
      <c r="U69" s="74"/>
    </row>
    <row r="70" spans="1:21" s="75" customFormat="1" ht="18" customHeight="1" x14ac:dyDescent="0.35">
      <c r="A70" s="116" t="s">
        <v>333</v>
      </c>
      <c r="B70" s="109">
        <v>1374</v>
      </c>
      <c r="C70" s="109">
        <v>23</v>
      </c>
      <c r="D70" s="109">
        <v>4525</v>
      </c>
      <c r="E70" s="109">
        <v>8556</v>
      </c>
      <c r="F70" s="109">
        <v>3692</v>
      </c>
      <c r="G70" s="109">
        <v>211</v>
      </c>
      <c r="H70" s="109">
        <v>418</v>
      </c>
      <c r="I70" s="109">
        <v>4831</v>
      </c>
      <c r="J70" s="109">
        <v>7080</v>
      </c>
      <c r="K70" s="109">
        <v>2041</v>
      </c>
      <c r="L70" s="109">
        <v>108</v>
      </c>
      <c r="M70" s="109">
        <v>460</v>
      </c>
      <c r="N70" s="109">
        <v>246</v>
      </c>
      <c r="O70" s="109">
        <v>4</v>
      </c>
      <c r="P70" s="109"/>
      <c r="Q70" s="109">
        <v>183</v>
      </c>
      <c r="R70" s="109"/>
      <c r="S70" s="110">
        <v>33752</v>
      </c>
      <c r="T70" s="110">
        <v>1229</v>
      </c>
      <c r="U70" s="74"/>
    </row>
    <row r="71" spans="1:21" s="75" customFormat="1" ht="18" customHeight="1" x14ac:dyDescent="0.35">
      <c r="A71" s="117" t="s">
        <v>334</v>
      </c>
      <c r="B71" s="111">
        <v>916</v>
      </c>
      <c r="C71" s="111">
        <v>15</v>
      </c>
      <c r="D71" s="111">
        <v>2325</v>
      </c>
      <c r="E71" s="111">
        <v>3307</v>
      </c>
      <c r="F71" s="111">
        <v>1249</v>
      </c>
      <c r="G71" s="111">
        <v>43</v>
      </c>
      <c r="H71" s="111">
        <v>112</v>
      </c>
      <c r="I71" s="111">
        <v>1750</v>
      </c>
      <c r="J71" s="111">
        <v>3260</v>
      </c>
      <c r="K71" s="111">
        <v>1259</v>
      </c>
      <c r="L71" s="111">
        <v>56</v>
      </c>
      <c r="M71" s="111">
        <v>247</v>
      </c>
      <c r="N71" s="111">
        <v>121</v>
      </c>
      <c r="O71" s="111">
        <v>1</v>
      </c>
      <c r="P71" s="111">
        <v>11</v>
      </c>
      <c r="Q71" s="111">
        <v>748</v>
      </c>
      <c r="R71" s="111"/>
      <c r="S71" s="112">
        <v>15420</v>
      </c>
      <c r="T71" s="112">
        <v>957</v>
      </c>
      <c r="U71" s="74"/>
    </row>
    <row r="72" spans="1:21" s="75" customFormat="1" ht="18" customHeight="1" x14ac:dyDescent="0.35">
      <c r="A72" s="116" t="s">
        <v>335</v>
      </c>
      <c r="B72" s="109">
        <v>222</v>
      </c>
      <c r="C72" s="109">
        <v>1</v>
      </c>
      <c r="D72" s="109">
        <v>387</v>
      </c>
      <c r="E72" s="109">
        <v>711</v>
      </c>
      <c r="F72" s="109">
        <v>275</v>
      </c>
      <c r="G72" s="109">
        <v>7</v>
      </c>
      <c r="H72" s="109">
        <v>17</v>
      </c>
      <c r="I72" s="109">
        <v>168</v>
      </c>
      <c r="J72" s="109">
        <v>367</v>
      </c>
      <c r="K72" s="109">
        <v>119</v>
      </c>
      <c r="L72" s="109">
        <v>17</v>
      </c>
      <c r="M72" s="109">
        <v>71</v>
      </c>
      <c r="N72" s="109">
        <v>18</v>
      </c>
      <c r="O72" s="109">
        <v>1</v>
      </c>
      <c r="P72" s="109"/>
      <c r="Q72" s="109"/>
      <c r="R72" s="109"/>
      <c r="S72" s="110">
        <v>2381</v>
      </c>
      <c r="T72" s="110">
        <v>90</v>
      </c>
      <c r="U72" s="74"/>
    </row>
    <row r="73" spans="1:21" s="75" customFormat="1" ht="18" customHeight="1" x14ac:dyDescent="0.35">
      <c r="A73" s="117" t="s">
        <v>336</v>
      </c>
      <c r="B73" s="111">
        <v>620</v>
      </c>
      <c r="C73" s="111">
        <v>11</v>
      </c>
      <c r="D73" s="111">
        <v>1472</v>
      </c>
      <c r="E73" s="111">
        <v>2136</v>
      </c>
      <c r="F73" s="111">
        <v>840</v>
      </c>
      <c r="G73" s="111">
        <v>7</v>
      </c>
      <c r="H73" s="111">
        <v>66</v>
      </c>
      <c r="I73" s="111">
        <v>1301</v>
      </c>
      <c r="J73" s="111">
        <v>1885</v>
      </c>
      <c r="K73" s="111">
        <v>512</v>
      </c>
      <c r="L73" s="111">
        <v>36</v>
      </c>
      <c r="M73" s="111">
        <v>185</v>
      </c>
      <c r="N73" s="111">
        <v>97</v>
      </c>
      <c r="O73" s="111">
        <v>1</v>
      </c>
      <c r="P73" s="111"/>
      <c r="Q73" s="111">
        <v>21</v>
      </c>
      <c r="R73" s="111"/>
      <c r="S73" s="112">
        <v>9190</v>
      </c>
      <c r="T73" s="112">
        <v>355</v>
      </c>
      <c r="U73" s="74"/>
    </row>
    <row r="74" spans="1:21" s="75" customFormat="1" ht="18" customHeight="1" x14ac:dyDescent="0.35">
      <c r="A74" s="116" t="s">
        <v>337</v>
      </c>
      <c r="B74" s="109">
        <v>800</v>
      </c>
      <c r="C74" s="109">
        <v>6</v>
      </c>
      <c r="D74" s="109">
        <v>1744</v>
      </c>
      <c r="E74" s="109">
        <v>2989</v>
      </c>
      <c r="F74" s="109">
        <v>1271</v>
      </c>
      <c r="G74" s="109">
        <v>40</v>
      </c>
      <c r="H74" s="109">
        <v>92</v>
      </c>
      <c r="I74" s="109">
        <v>2007</v>
      </c>
      <c r="J74" s="109">
        <v>2474</v>
      </c>
      <c r="K74" s="109">
        <v>782</v>
      </c>
      <c r="L74" s="109">
        <v>53</v>
      </c>
      <c r="M74" s="109">
        <v>284</v>
      </c>
      <c r="N74" s="109">
        <v>162</v>
      </c>
      <c r="O74" s="109">
        <v>2</v>
      </c>
      <c r="P74" s="109"/>
      <c r="Q74" s="109">
        <v>32</v>
      </c>
      <c r="R74" s="109"/>
      <c r="S74" s="110">
        <v>12738</v>
      </c>
      <c r="T74" s="110">
        <v>525</v>
      </c>
      <c r="U74" s="74"/>
    </row>
    <row r="75" spans="1:21" s="75" customFormat="1" ht="18" customHeight="1" x14ac:dyDescent="0.35">
      <c r="A75" s="117" t="s">
        <v>338</v>
      </c>
      <c r="B75" s="111">
        <v>246</v>
      </c>
      <c r="C75" s="111">
        <v>3</v>
      </c>
      <c r="D75" s="111">
        <v>477</v>
      </c>
      <c r="E75" s="111">
        <v>606</v>
      </c>
      <c r="F75" s="111">
        <v>242</v>
      </c>
      <c r="G75" s="111">
        <v>3</v>
      </c>
      <c r="H75" s="111">
        <v>23</v>
      </c>
      <c r="I75" s="111">
        <v>271</v>
      </c>
      <c r="J75" s="111">
        <v>520</v>
      </c>
      <c r="K75" s="111">
        <v>147</v>
      </c>
      <c r="L75" s="111">
        <v>18</v>
      </c>
      <c r="M75" s="111">
        <v>90</v>
      </c>
      <c r="N75" s="111">
        <v>63</v>
      </c>
      <c r="O75" s="111"/>
      <c r="P75" s="111"/>
      <c r="Q75" s="111">
        <v>2</v>
      </c>
      <c r="R75" s="111"/>
      <c r="S75" s="112">
        <v>2711</v>
      </c>
      <c r="T75" s="112">
        <v>138</v>
      </c>
      <c r="U75" s="74"/>
    </row>
    <row r="76" spans="1:21" s="75" customFormat="1" ht="18" customHeight="1" x14ac:dyDescent="0.35">
      <c r="A76" s="116" t="s">
        <v>339</v>
      </c>
      <c r="B76" s="109">
        <v>713</v>
      </c>
      <c r="C76" s="109">
        <v>4</v>
      </c>
      <c r="D76" s="109">
        <v>1370</v>
      </c>
      <c r="E76" s="109">
        <v>2288</v>
      </c>
      <c r="F76" s="109">
        <v>882</v>
      </c>
      <c r="G76" s="109">
        <v>35</v>
      </c>
      <c r="H76" s="109">
        <v>87</v>
      </c>
      <c r="I76" s="109">
        <v>1109</v>
      </c>
      <c r="J76" s="109">
        <v>1406</v>
      </c>
      <c r="K76" s="109">
        <v>542</v>
      </c>
      <c r="L76" s="109">
        <v>50</v>
      </c>
      <c r="M76" s="109">
        <v>287</v>
      </c>
      <c r="N76" s="109">
        <v>144</v>
      </c>
      <c r="O76" s="109">
        <v>3</v>
      </c>
      <c r="P76" s="109"/>
      <c r="Q76" s="109">
        <v>32</v>
      </c>
      <c r="R76" s="109"/>
      <c r="S76" s="110">
        <v>8952</v>
      </c>
      <c r="T76" s="110">
        <v>421</v>
      </c>
      <c r="U76" s="74"/>
    </row>
    <row r="77" spans="1:21" s="75" customFormat="1" ht="18" customHeight="1" x14ac:dyDescent="0.35">
      <c r="A77" s="117" t="s">
        <v>340</v>
      </c>
      <c r="B77" s="111">
        <v>2366</v>
      </c>
      <c r="C77" s="111">
        <v>44</v>
      </c>
      <c r="D77" s="111">
        <v>7401</v>
      </c>
      <c r="E77" s="111">
        <v>9414</v>
      </c>
      <c r="F77" s="111">
        <v>3203</v>
      </c>
      <c r="G77" s="111">
        <v>128</v>
      </c>
      <c r="H77" s="111">
        <v>369</v>
      </c>
      <c r="I77" s="111">
        <v>4881</v>
      </c>
      <c r="J77" s="111">
        <v>7403</v>
      </c>
      <c r="K77" s="111">
        <v>2438</v>
      </c>
      <c r="L77" s="111">
        <v>130</v>
      </c>
      <c r="M77" s="111">
        <v>678</v>
      </c>
      <c r="N77" s="111">
        <v>303</v>
      </c>
      <c r="O77" s="111">
        <v>9</v>
      </c>
      <c r="P77" s="111"/>
      <c r="Q77" s="111">
        <v>113</v>
      </c>
      <c r="R77" s="111"/>
      <c r="S77" s="112">
        <v>38880</v>
      </c>
      <c r="T77" s="112">
        <v>1516</v>
      </c>
      <c r="U77" s="74"/>
    </row>
    <row r="78" spans="1:21" s="75" customFormat="1" ht="18" customHeight="1" x14ac:dyDescent="0.35">
      <c r="A78" s="116" t="s">
        <v>341</v>
      </c>
      <c r="B78" s="109">
        <v>268</v>
      </c>
      <c r="C78" s="109">
        <v>4</v>
      </c>
      <c r="D78" s="109">
        <v>471</v>
      </c>
      <c r="E78" s="109">
        <v>738</v>
      </c>
      <c r="F78" s="109">
        <v>215</v>
      </c>
      <c r="G78" s="109">
        <v>18</v>
      </c>
      <c r="H78" s="109">
        <v>42</v>
      </c>
      <c r="I78" s="109">
        <v>297</v>
      </c>
      <c r="J78" s="109">
        <v>652</v>
      </c>
      <c r="K78" s="109">
        <v>237</v>
      </c>
      <c r="L78" s="109">
        <v>29</v>
      </c>
      <c r="M78" s="109">
        <v>85</v>
      </c>
      <c r="N78" s="109">
        <v>45</v>
      </c>
      <c r="O78" s="109">
        <v>3</v>
      </c>
      <c r="P78" s="109"/>
      <c r="Q78" s="109">
        <v>18</v>
      </c>
      <c r="R78" s="109"/>
      <c r="S78" s="110">
        <v>3122</v>
      </c>
      <c r="T78" s="110">
        <v>182</v>
      </c>
      <c r="U78" s="74"/>
    </row>
    <row r="79" spans="1:21" s="75" customFormat="1" ht="18" customHeight="1" x14ac:dyDescent="0.35">
      <c r="A79" s="117" t="s">
        <v>342</v>
      </c>
      <c r="B79" s="111">
        <v>1905</v>
      </c>
      <c r="C79" s="111">
        <v>20</v>
      </c>
      <c r="D79" s="111">
        <v>4343</v>
      </c>
      <c r="E79" s="111">
        <v>7767</v>
      </c>
      <c r="F79" s="111">
        <v>2701</v>
      </c>
      <c r="G79" s="111">
        <v>48</v>
      </c>
      <c r="H79" s="111">
        <v>292</v>
      </c>
      <c r="I79" s="111">
        <v>3365</v>
      </c>
      <c r="J79" s="111">
        <v>7203</v>
      </c>
      <c r="K79" s="111">
        <v>2621</v>
      </c>
      <c r="L79" s="111">
        <v>163</v>
      </c>
      <c r="M79" s="111">
        <v>898</v>
      </c>
      <c r="N79" s="111">
        <v>496</v>
      </c>
      <c r="O79" s="111">
        <v>6</v>
      </c>
      <c r="P79" s="111">
        <v>1</v>
      </c>
      <c r="Q79" s="111">
        <v>233</v>
      </c>
      <c r="R79" s="111"/>
      <c r="S79" s="112">
        <v>32062</v>
      </c>
      <c r="T79" s="112">
        <v>1715</v>
      </c>
      <c r="U79" s="74"/>
    </row>
    <row r="80" spans="1:21" s="75" customFormat="1" ht="18" customHeight="1" x14ac:dyDescent="0.35">
      <c r="A80" s="116" t="s">
        <v>343</v>
      </c>
      <c r="B80" s="109">
        <v>936</v>
      </c>
      <c r="C80" s="109">
        <v>8</v>
      </c>
      <c r="D80" s="109">
        <v>2827</v>
      </c>
      <c r="E80" s="109">
        <v>4249</v>
      </c>
      <c r="F80" s="109">
        <v>1655</v>
      </c>
      <c r="G80" s="109">
        <v>14</v>
      </c>
      <c r="H80" s="109">
        <v>128</v>
      </c>
      <c r="I80" s="109">
        <v>2118</v>
      </c>
      <c r="J80" s="109">
        <v>2722</v>
      </c>
      <c r="K80" s="109">
        <v>681</v>
      </c>
      <c r="L80" s="109">
        <v>71</v>
      </c>
      <c r="M80" s="109">
        <v>476</v>
      </c>
      <c r="N80" s="109">
        <v>196</v>
      </c>
      <c r="O80" s="109">
        <v>1</v>
      </c>
      <c r="P80" s="109"/>
      <c r="Q80" s="109">
        <v>25</v>
      </c>
      <c r="R80" s="109"/>
      <c r="S80" s="110">
        <v>16107</v>
      </c>
      <c r="T80" s="110">
        <v>472</v>
      </c>
      <c r="U80" s="74"/>
    </row>
    <row r="81" spans="1:21" s="75" customFormat="1" ht="18" customHeight="1" x14ac:dyDescent="0.35">
      <c r="A81" s="117" t="s">
        <v>344</v>
      </c>
      <c r="B81" s="111">
        <v>3261</v>
      </c>
      <c r="C81" s="111">
        <v>35</v>
      </c>
      <c r="D81" s="111">
        <v>8290</v>
      </c>
      <c r="E81" s="111">
        <v>13805</v>
      </c>
      <c r="F81" s="111">
        <v>5223</v>
      </c>
      <c r="G81" s="111">
        <v>72</v>
      </c>
      <c r="H81" s="111">
        <v>298</v>
      </c>
      <c r="I81" s="111">
        <v>6066</v>
      </c>
      <c r="J81" s="111">
        <v>8762</v>
      </c>
      <c r="K81" s="111">
        <v>2451</v>
      </c>
      <c r="L81" s="111">
        <v>206</v>
      </c>
      <c r="M81" s="111">
        <v>1059</v>
      </c>
      <c r="N81" s="111">
        <v>479</v>
      </c>
      <c r="O81" s="111">
        <v>4</v>
      </c>
      <c r="P81" s="111"/>
      <c r="Q81" s="111">
        <v>30</v>
      </c>
      <c r="R81" s="111"/>
      <c r="S81" s="112">
        <v>50041</v>
      </c>
      <c r="T81" s="112">
        <v>1479</v>
      </c>
      <c r="U81" s="74"/>
    </row>
    <row r="82" spans="1:21" s="75" customFormat="1" ht="18" customHeight="1" x14ac:dyDescent="0.35">
      <c r="A82" s="116" t="s">
        <v>345</v>
      </c>
      <c r="B82" s="109">
        <v>1690</v>
      </c>
      <c r="C82" s="109">
        <v>15</v>
      </c>
      <c r="D82" s="109">
        <v>3858</v>
      </c>
      <c r="E82" s="109">
        <v>5373</v>
      </c>
      <c r="F82" s="109">
        <v>2047</v>
      </c>
      <c r="G82" s="109">
        <v>69</v>
      </c>
      <c r="H82" s="109">
        <v>187</v>
      </c>
      <c r="I82" s="109">
        <v>1615</v>
      </c>
      <c r="J82" s="109">
        <v>3953</v>
      </c>
      <c r="K82" s="109">
        <v>1352</v>
      </c>
      <c r="L82" s="109">
        <v>178</v>
      </c>
      <c r="M82" s="109">
        <v>788</v>
      </c>
      <c r="N82" s="109">
        <v>405</v>
      </c>
      <c r="O82" s="109">
        <v>1</v>
      </c>
      <c r="P82" s="109"/>
      <c r="Q82" s="109">
        <v>34</v>
      </c>
      <c r="R82" s="109"/>
      <c r="S82" s="110">
        <v>21565</v>
      </c>
      <c r="T82" s="110">
        <v>808</v>
      </c>
      <c r="U82" s="74"/>
    </row>
    <row r="83" spans="1:21" s="75" customFormat="1" ht="18" customHeight="1" x14ac:dyDescent="0.35">
      <c r="A83" s="117" t="s">
        <v>346</v>
      </c>
      <c r="B83" s="111">
        <v>1800</v>
      </c>
      <c r="C83" s="111">
        <v>29</v>
      </c>
      <c r="D83" s="111">
        <v>4669</v>
      </c>
      <c r="E83" s="111">
        <v>9345</v>
      </c>
      <c r="F83" s="111">
        <v>3461</v>
      </c>
      <c r="G83" s="111">
        <v>84</v>
      </c>
      <c r="H83" s="111">
        <v>271</v>
      </c>
      <c r="I83" s="111">
        <v>3796</v>
      </c>
      <c r="J83" s="111">
        <v>6307</v>
      </c>
      <c r="K83" s="111">
        <v>2262</v>
      </c>
      <c r="L83" s="111">
        <v>133</v>
      </c>
      <c r="M83" s="111">
        <v>724</v>
      </c>
      <c r="N83" s="111">
        <v>376</v>
      </c>
      <c r="O83" s="111">
        <v>11</v>
      </c>
      <c r="P83" s="111"/>
      <c r="Q83" s="111">
        <v>114</v>
      </c>
      <c r="R83" s="111"/>
      <c r="S83" s="112">
        <v>33382</v>
      </c>
      <c r="T83" s="112">
        <v>1376</v>
      </c>
      <c r="U83" s="74"/>
    </row>
    <row r="84" spans="1:21" s="75" customFormat="1" ht="18" customHeight="1" x14ac:dyDescent="0.35">
      <c r="A84" s="116" t="s">
        <v>347</v>
      </c>
      <c r="B84" s="109">
        <v>1130</v>
      </c>
      <c r="C84" s="109">
        <v>10</v>
      </c>
      <c r="D84" s="109">
        <v>2739</v>
      </c>
      <c r="E84" s="109">
        <v>3812</v>
      </c>
      <c r="F84" s="109">
        <v>1353</v>
      </c>
      <c r="G84" s="109">
        <v>75</v>
      </c>
      <c r="H84" s="109">
        <v>176</v>
      </c>
      <c r="I84" s="109">
        <v>1626</v>
      </c>
      <c r="J84" s="109">
        <v>2799</v>
      </c>
      <c r="K84" s="109">
        <v>998</v>
      </c>
      <c r="L84" s="109">
        <v>90</v>
      </c>
      <c r="M84" s="109">
        <v>476</v>
      </c>
      <c r="N84" s="109">
        <v>239</v>
      </c>
      <c r="O84" s="109">
        <v>10</v>
      </c>
      <c r="P84" s="109"/>
      <c r="Q84" s="109">
        <v>21</v>
      </c>
      <c r="R84" s="109"/>
      <c r="S84" s="110">
        <v>15554</v>
      </c>
      <c r="T84" s="110">
        <v>709</v>
      </c>
      <c r="U84" s="74"/>
    </row>
    <row r="85" spans="1:21" s="75" customFormat="1" ht="18" customHeight="1" x14ac:dyDescent="0.35">
      <c r="A85" s="117" t="s">
        <v>348</v>
      </c>
      <c r="B85" s="111">
        <v>1331</v>
      </c>
      <c r="C85" s="111">
        <v>15</v>
      </c>
      <c r="D85" s="111">
        <v>2359</v>
      </c>
      <c r="E85" s="111">
        <v>4996</v>
      </c>
      <c r="F85" s="111">
        <v>1370</v>
      </c>
      <c r="G85" s="111">
        <v>56</v>
      </c>
      <c r="H85" s="111">
        <v>140</v>
      </c>
      <c r="I85" s="111">
        <v>2192</v>
      </c>
      <c r="J85" s="111">
        <v>3913</v>
      </c>
      <c r="K85" s="111">
        <v>1190</v>
      </c>
      <c r="L85" s="111">
        <v>93</v>
      </c>
      <c r="M85" s="111">
        <v>432</v>
      </c>
      <c r="N85" s="111">
        <v>207</v>
      </c>
      <c r="O85" s="111"/>
      <c r="P85" s="111"/>
      <c r="Q85" s="111">
        <v>67</v>
      </c>
      <c r="R85" s="111"/>
      <c r="S85" s="112">
        <v>18361</v>
      </c>
      <c r="T85" s="112">
        <v>868</v>
      </c>
      <c r="U85" s="74"/>
    </row>
    <row r="86" spans="1:21" s="75" customFormat="1" ht="18" customHeight="1" x14ac:dyDescent="0.35">
      <c r="A86" s="116" t="s">
        <v>349</v>
      </c>
      <c r="B86" s="109">
        <v>737</v>
      </c>
      <c r="C86" s="109">
        <v>11</v>
      </c>
      <c r="D86" s="109">
        <v>2282</v>
      </c>
      <c r="E86" s="109">
        <v>3782</v>
      </c>
      <c r="F86" s="109">
        <v>1403</v>
      </c>
      <c r="G86" s="109">
        <v>10</v>
      </c>
      <c r="H86" s="109">
        <v>100</v>
      </c>
      <c r="I86" s="109">
        <v>1371</v>
      </c>
      <c r="J86" s="109">
        <v>1998</v>
      </c>
      <c r="K86" s="109">
        <v>447</v>
      </c>
      <c r="L86" s="109">
        <v>58</v>
      </c>
      <c r="M86" s="109">
        <v>308</v>
      </c>
      <c r="N86" s="109">
        <v>174</v>
      </c>
      <c r="O86" s="109">
        <v>1</v>
      </c>
      <c r="P86" s="109"/>
      <c r="Q86" s="109">
        <v>10</v>
      </c>
      <c r="R86" s="109"/>
      <c r="S86" s="110">
        <v>12692</v>
      </c>
      <c r="T86" s="110">
        <v>293</v>
      </c>
      <c r="U86" s="74"/>
    </row>
    <row r="87" spans="1:21" s="75" customFormat="1" ht="18" customHeight="1" x14ac:dyDescent="0.35">
      <c r="A87" s="117" t="s">
        <v>350</v>
      </c>
      <c r="B87" s="111">
        <v>830</v>
      </c>
      <c r="C87" s="111">
        <v>10</v>
      </c>
      <c r="D87" s="111">
        <v>1731</v>
      </c>
      <c r="E87" s="111">
        <v>2621</v>
      </c>
      <c r="F87" s="111">
        <v>1039</v>
      </c>
      <c r="G87" s="111">
        <v>7</v>
      </c>
      <c r="H87" s="111">
        <v>174</v>
      </c>
      <c r="I87" s="111">
        <v>1463</v>
      </c>
      <c r="J87" s="111">
        <v>2705</v>
      </c>
      <c r="K87" s="111">
        <v>929</v>
      </c>
      <c r="L87" s="111">
        <v>84</v>
      </c>
      <c r="M87" s="111">
        <v>357</v>
      </c>
      <c r="N87" s="111">
        <v>191</v>
      </c>
      <c r="O87" s="111">
        <v>6</v>
      </c>
      <c r="P87" s="111"/>
      <c r="Q87" s="111">
        <v>30</v>
      </c>
      <c r="R87" s="111"/>
      <c r="S87" s="112">
        <v>12177</v>
      </c>
      <c r="T87" s="112">
        <v>761</v>
      </c>
      <c r="U87" s="74"/>
    </row>
    <row r="88" spans="1:21" s="75" customFormat="1" ht="18" customHeight="1" x14ac:dyDescent="0.35">
      <c r="A88" s="116" t="s">
        <v>351</v>
      </c>
      <c r="B88" s="109">
        <v>643</v>
      </c>
      <c r="C88" s="109">
        <v>7</v>
      </c>
      <c r="D88" s="109">
        <v>1276</v>
      </c>
      <c r="E88" s="109">
        <v>2285</v>
      </c>
      <c r="F88" s="109">
        <v>804</v>
      </c>
      <c r="G88" s="109">
        <v>31</v>
      </c>
      <c r="H88" s="109">
        <v>90</v>
      </c>
      <c r="I88" s="109">
        <v>604</v>
      </c>
      <c r="J88" s="109">
        <v>1454</v>
      </c>
      <c r="K88" s="109">
        <v>470</v>
      </c>
      <c r="L88" s="109">
        <v>61</v>
      </c>
      <c r="M88" s="109">
        <v>315</v>
      </c>
      <c r="N88" s="109">
        <v>144</v>
      </c>
      <c r="O88" s="109">
        <v>4</v>
      </c>
      <c r="P88" s="109"/>
      <c r="Q88" s="109">
        <v>6</v>
      </c>
      <c r="R88" s="109"/>
      <c r="S88" s="110">
        <v>8194</v>
      </c>
      <c r="T88" s="110">
        <v>363</v>
      </c>
      <c r="U88" s="74"/>
    </row>
    <row r="89" spans="1:21" s="75" customFormat="1" ht="18" customHeight="1" x14ac:dyDescent="0.35">
      <c r="A89" s="117" t="s">
        <v>352</v>
      </c>
      <c r="B89" s="111">
        <v>1431</v>
      </c>
      <c r="C89" s="111">
        <v>11</v>
      </c>
      <c r="D89" s="111">
        <v>2583</v>
      </c>
      <c r="E89" s="111">
        <v>3697</v>
      </c>
      <c r="F89" s="111">
        <v>1322</v>
      </c>
      <c r="G89" s="111">
        <v>16</v>
      </c>
      <c r="H89" s="111">
        <v>166</v>
      </c>
      <c r="I89" s="111">
        <v>1479</v>
      </c>
      <c r="J89" s="111">
        <v>3596</v>
      </c>
      <c r="K89" s="111">
        <v>1239</v>
      </c>
      <c r="L89" s="111">
        <v>171</v>
      </c>
      <c r="M89" s="111">
        <v>629</v>
      </c>
      <c r="N89" s="111">
        <v>324</v>
      </c>
      <c r="O89" s="111">
        <v>4</v>
      </c>
      <c r="P89" s="111"/>
      <c r="Q89" s="111">
        <v>77</v>
      </c>
      <c r="R89" s="111"/>
      <c r="S89" s="112">
        <v>16745</v>
      </c>
      <c r="T89" s="112">
        <v>943</v>
      </c>
      <c r="U89" s="74"/>
    </row>
    <row r="90" spans="1:21" s="75" customFormat="1" ht="18" customHeight="1" x14ac:dyDescent="0.35">
      <c r="A90" s="116" t="s">
        <v>353</v>
      </c>
      <c r="B90" s="109">
        <v>324</v>
      </c>
      <c r="C90" s="109">
        <v>1</v>
      </c>
      <c r="D90" s="109">
        <v>563</v>
      </c>
      <c r="E90" s="109">
        <v>1323</v>
      </c>
      <c r="F90" s="109">
        <v>473</v>
      </c>
      <c r="G90" s="109">
        <v>43</v>
      </c>
      <c r="H90" s="109">
        <v>38</v>
      </c>
      <c r="I90" s="109">
        <v>569</v>
      </c>
      <c r="J90" s="109">
        <v>710</v>
      </c>
      <c r="K90" s="109">
        <v>256</v>
      </c>
      <c r="L90" s="109">
        <v>24</v>
      </c>
      <c r="M90" s="109">
        <v>89</v>
      </c>
      <c r="N90" s="109">
        <v>38</v>
      </c>
      <c r="O90" s="109">
        <v>1</v>
      </c>
      <c r="P90" s="109"/>
      <c r="Q90" s="109">
        <v>1</v>
      </c>
      <c r="R90" s="109"/>
      <c r="S90" s="110">
        <v>4453</v>
      </c>
      <c r="T90" s="110">
        <v>202</v>
      </c>
      <c r="U90" s="74"/>
    </row>
    <row r="91" spans="1:21" s="75" customFormat="1" ht="18" customHeight="1" x14ac:dyDescent="0.35">
      <c r="A91" s="117" t="s">
        <v>354</v>
      </c>
      <c r="B91" s="111">
        <v>389</v>
      </c>
      <c r="C91" s="111">
        <v>3</v>
      </c>
      <c r="D91" s="111">
        <v>917</v>
      </c>
      <c r="E91" s="111">
        <v>1474</v>
      </c>
      <c r="F91" s="111">
        <v>488</v>
      </c>
      <c r="G91" s="111">
        <v>33</v>
      </c>
      <c r="H91" s="111">
        <v>61</v>
      </c>
      <c r="I91" s="111">
        <v>617</v>
      </c>
      <c r="J91" s="111">
        <v>1169</v>
      </c>
      <c r="K91" s="111">
        <v>422</v>
      </c>
      <c r="L91" s="111">
        <v>40</v>
      </c>
      <c r="M91" s="111">
        <v>154</v>
      </c>
      <c r="N91" s="111">
        <v>93</v>
      </c>
      <c r="O91" s="111">
        <v>3</v>
      </c>
      <c r="P91" s="111"/>
      <c r="Q91" s="111">
        <v>7</v>
      </c>
      <c r="R91" s="111"/>
      <c r="S91" s="112">
        <v>5870</v>
      </c>
      <c r="T91" s="112">
        <v>364</v>
      </c>
      <c r="U91" s="74"/>
    </row>
    <row r="92" spans="1:21" s="75" customFormat="1" ht="18" customHeight="1" x14ac:dyDescent="0.35">
      <c r="A92" s="116" t="s">
        <v>355</v>
      </c>
      <c r="B92" s="109">
        <v>115</v>
      </c>
      <c r="C92" s="109"/>
      <c r="D92" s="109">
        <v>135</v>
      </c>
      <c r="E92" s="109">
        <v>156</v>
      </c>
      <c r="F92" s="109">
        <v>46</v>
      </c>
      <c r="G92" s="109">
        <v>9</v>
      </c>
      <c r="H92" s="109">
        <v>8</v>
      </c>
      <c r="I92" s="109">
        <v>105</v>
      </c>
      <c r="J92" s="109">
        <v>231</v>
      </c>
      <c r="K92" s="109">
        <v>69</v>
      </c>
      <c r="L92" s="109">
        <v>6</v>
      </c>
      <c r="M92" s="109">
        <v>36</v>
      </c>
      <c r="N92" s="109">
        <v>9</v>
      </c>
      <c r="O92" s="109"/>
      <c r="P92" s="109"/>
      <c r="Q92" s="109">
        <v>6</v>
      </c>
      <c r="R92" s="109"/>
      <c r="S92" s="110">
        <v>931</v>
      </c>
      <c r="T92" s="110">
        <v>55</v>
      </c>
      <c r="U92" s="74"/>
    </row>
    <row r="93" spans="1:21" s="75" customFormat="1" ht="18" customHeight="1" x14ac:dyDescent="0.35">
      <c r="A93" s="117" t="s">
        <v>356</v>
      </c>
      <c r="B93" s="111">
        <v>1491</v>
      </c>
      <c r="C93" s="111">
        <v>16</v>
      </c>
      <c r="D93" s="111">
        <v>3229</v>
      </c>
      <c r="E93" s="111">
        <v>7272</v>
      </c>
      <c r="F93" s="111">
        <v>2333</v>
      </c>
      <c r="G93" s="111">
        <v>56</v>
      </c>
      <c r="H93" s="111">
        <v>326</v>
      </c>
      <c r="I93" s="111">
        <v>3498</v>
      </c>
      <c r="J93" s="111">
        <v>7810</v>
      </c>
      <c r="K93" s="111">
        <v>3165</v>
      </c>
      <c r="L93" s="111">
        <v>99</v>
      </c>
      <c r="M93" s="111">
        <v>459</v>
      </c>
      <c r="N93" s="111">
        <v>248</v>
      </c>
      <c r="O93" s="111">
        <v>12</v>
      </c>
      <c r="P93" s="111"/>
      <c r="Q93" s="111">
        <v>452</v>
      </c>
      <c r="R93" s="111"/>
      <c r="S93" s="112">
        <v>30466</v>
      </c>
      <c r="T93" s="112">
        <v>2306</v>
      </c>
      <c r="U93" s="74"/>
    </row>
    <row r="94" spans="1:21" s="75" customFormat="1" ht="18" customHeight="1" x14ac:dyDescent="0.35">
      <c r="A94" s="116" t="s">
        <v>357</v>
      </c>
      <c r="B94" s="109">
        <v>1144</v>
      </c>
      <c r="C94" s="109">
        <v>8</v>
      </c>
      <c r="D94" s="109">
        <v>3134</v>
      </c>
      <c r="E94" s="109">
        <v>4608</v>
      </c>
      <c r="F94" s="109">
        <v>1760</v>
      </c>
      <c r="G94" s="109">
        <v>15</v>
      </c>
      <c r="H94" s="109">
        <v>157</v>
      </c>
      <c r="I94" s="109">
        <v>2104</v>
      </c>
      <c r="J94" s="109">
        <v>2981</v>
      </c>
      <c r="K94" s="109">
        <v>869</v>
      </c>
      <c r="L94" s="109">
        <v>57</v>
      </c>
      <c r="M94" s="109">
        <v>373</v>
      </c>
      <c r="N94" s="109">
        <v>211</v>
      </c>
      <c r="O94" s="109">
        <v>9</v>
      </c>
      <c r="P94" s="109"/>
      <c r="Q94" s="109">
        <v>14</v>
      </c>
      <c r="R94" s="109"/>
      <c r="S94" s="110">
        <v>17444</v>
      </c>
      <c r="T94" s="110">
        <v>608</v>
      </c>
      <c r="U94" s="74"/>
    </row>
    <row r="95" spans="1:21" s="75" customFormat="1" ht="18" customHeight="1" x14ac:dyDescent="0.35">
      <c r="A95" s="117" t="s">
        <v>358</v>
      </c>
      <c r="B95" s="111">
        <v>6492</v>
      </c>
      <c r="C95" s="111">
        <v>124</v>
      </c>
      <c r="D95" s="111">
        <v>14868</v>
      </c>
      <c r="E95" s="111">
        <v>30268</v>
      </c>
      <c r="F95" s="111">
        <v>10051</v>
      </c>
      <c r="G95" s="111">
        <v>315</v>
      </c>
      <c r="H95" s="111">
        <v>1093</v>
      </c>
      <c r="I95" s="111">
        <v>19883</v>
      </c>
      <c r="J95" s="111">
        <v>30160</v>
      </c>
      <c r="K95" s="111">
        <v>11541</v>
      </c>
      <c r="L95" s="111">
        <v>310</v>
      </c>
      <c r="M95" s="111">
        <v>1555</v>
      </c>
      <c r="N95" s="111">
        <v>696</v>
      </c>
      <c r="O95" s="111">
        <v>15</v>
      </c>
      <c r="P95" s="111">
        <v>33</v>
      </c>
      <c r="Q95" s="111">
        <v>4057</v>
      </c>
      <c r="R95" s="111">
        <v>5</v>
      </c>
      <c r="S95" s="112">
        <v>131466</v>
      </c>
      <c r="T95" s="112">
        <v>8517</v>
      </c>
      <c r="U95" s="74"/>
    </row>
    <row r="96" spans="1:21" s="75" customFormat="1" ht="18" customHeight="1" x14ac:dyDescent="0.35">
      <c r="A96" s="116" t="s">
        <v>359</v>
      </c>
      <c r="B96" s="109">
        <v>591</v>
      </c>
      <c r="C96" s="109">
        <v>8</v>
      </c>
      <c r="D96" s="109">
        <v>1033</v>
      </c>
      <c r="E96" s="109">
        <v>1170</v>
      </c>
      <c r="F96" s="109">
        <v>355</v>
      </c>
      <c r="G96" s="109">
        <v>7</v>
      </c>
      <c r="H96" s="109">
        <v>48</v>
      </c>
      <c r="I96" s="109">
        <v>259</v>
      </c>
      <c r="J96" s="109">
        <v>894</v>
      </c>
      <c r="K96" s="109">
        <v>302</v>
      </c>
      <c r="L96" s="109">
        <v>35</v>
      </c>
      <c r="M96" s="109">
        <v>175</v>
      </c>
      <c r="N96" s="109">
        <v>85</v>
      </c>
      <c r="O96" s="109">
        <v>5</v>
      </c>
      <c r="P96" s="109"/>
      <c r="Q96" s="109">
        <v>6</v>
      </c>
      <c r="R96" s="109"/>
      <c r="S96" s="110">
        <v>4973</v>
      </c>
      <c r="T96" s="110">
        <v>225</v>
      </c>
      <c r="U96" s="74"/>
    </row>
    <row r="97" spans="1:21" s="75" customFormat="1" ht="18" customHeight="1" x14ac:dyDescent="0.35">
      <c r="A97" s="117" t="s">
        <v>360</v>
      </c>
      <c r="B97" s="111">
        <v>330</v>
      </c>
      <c r="C97" s="111">
        <v>5</v>
      </c>
      <c r="D97" s="111">
        <v>776</v>
      </c>
      <c r="E97" s="111">
        <v>931</v>
      </c>
      <c r="F97" s="111">
        <v>356</v>
      </c>
      <c r="G97" s="111">
        <v>12</v>
      </c>
      <c r="H97" s="111">
        <v>29</v>
      </c>
      <c r="I97" s="111">
        <v>503</v>
      </c>
      <c r="J97" s="111">
        <v>624</v>
      </c>
      <c r="K97" s="111">
        <v>160</v>
      </c>
      <c r="L97" s="111">
        <v>23</v>
      </c>
      <c r="M97" s="111">
        <v>77</v>
      </c>
      <c r="N97" s="111">
        <v>26</v>
      </c>
      <c r="O97" s="111">
        <v>1</v>
      </c>
      <c r="P97" s="111"/>
      <c r="Q97" s="111"/>
      <c r="R97" s="111"/>
      <c r="S97" s="112">
        <v>3853</v>
      </c>
      <c r="T97" s="112">
        <v>101</v>
      </c>
      <c r="U97" s="74"/>
    </row>
    <row r="98" spans="1:21" s="75" customFormat="1" ht="18" customHeight="1" x14ac:dyDescent="0.35">
      <c r="A98" s="116" t="s">
        <v>361</v>
      </c>
      <c r="B98" s="109">
        <v>428</v>
      </c>
      <c r="C98" s="109">
        <v>6</v>
      </c>
      <c r="D98" s="109">
        <v>719</v>
      </c>
      <c r="E98" s="109">
        <v>764</v>
      </c>
      <c r="F98" s="109">
        <v>241</v>
      </c>
      <c r="G98" s="109">
        <v>18</v>
      </c>
      <c r="H98" s="109">
        <v>57</v>
      </c>
      <c r="I98" s="109">
        <v>506</v>
      </c>
      <c r="J98" s="109">
        <v>1040</v>
      </c>
      <c r="K98" s="109">
        <v>403</v>
      </c>
      <c r="L98" s="109">
        <v>24</v>
      </c>
      <c r="M98" s="109">
        <v>141</v>
      </c>
      <c r="N98" s="109">
        <v>70</v>
      </c>
      <c r="O98" s="109">
        <v>1</v>
      </c>
      <c r="P98" s="109"/>
      <c r="Q98" s="109">
        <v>7</v>
      </c>
      <c r="R98" s="109"/>
      <c r="S98" s="110">
        <v>4425</v>
      </c>
      <c r="T98" s="110">
        <v>381</v>
      </c>
      <c r="U98" s="74"/>
    </row>
    <row r="99" spans="1:21" s="75" customFormat="1" ht="18" customHeight="1" x14ac:dyDescent="0.35">
      <c r="A99" s="117" t="s">
        <v>362</v>
      </c>
      <c r="B99" s="111">
        <v>1877</v>
      </c>
      <c r="C99" s="111">
        <v>34</v>
      </c>
      <c r="D99" s="111">
        <v>5111</v>
      </c>
      <c r="E99" s="111">
        <v>9144</v>
      </c>
      <c r="F99" s="111">
        <v>2836</v>
      </c>
      <c r="G99" s="111">
        <v>60</v>
      </c>
      <c r="H99" s="111">
        <v>308</v>
      </c>
      <c r="I99" s="111">
        <v>4128</v>
      </c>
      <c r="J99" s="111">
        <v>6631</v>
      </c>
      <c r="K99" s="111">
        <v>1955</v>
      </c>
      <c r="L99" s="111">
        <v>93</v>
      </c>
      <c r="M99" s="111">
        <v>733</v>
      </c>
      <c r="N99" s="111">
        <v>303</v>
      </c>
      <c r="O99" s="111">
        <v>5</v>
      </c>
      <c r="P99" s="111"/>
      <c r="Q99" s="111">
        <v>251</v>
      </c>
      <c r="R99" s="111"/>
      <c r="S99" s="112">
        <v>33469</v>
      </c>
      <c r="T99" s="112">
        <v>1318</v>
      </c>
      <c r="U99" s="74"/>
    </row>
    <row r="100" spans="1:21" s="75" customFormat="1" ht="18" customHeight="1" x14ac:dyDescent="0.35">
      <c r="A100" s="116" t="s">
        <v>363</v>
      </c>
      <c r="B100" s="109">
        <v>1220</v>
      </c>
      <c r="C100" s="109">
        <v>14</v>
      </c>
      <c r="D100" s="109">
        <v>2647</v>
      </c>
      <c r="E100" s="109">
        <v>3557</v>
      </c>
      <c r="F100" s="109">
        <v>1255</v>
      </c>
      <c r="G100" s="109">
        <v>165</v>
      </c>
      <c r="H100" s="109">
        <v>143</v>
      </c>
      <c r="I100" s="109">
        <v>1098</v>
      </c>
      <c r="J100" s="109">
        <v>3202</v>
      </c>
      <c r="K100" s="109">
        <v>1090</v>
      </c>
      <c r="L100" s="109">
        <v>107</v>
      </c>
      <c r="M100" s="109">
        <v>563</v>
      </c>
      <c r="N100" s="109">
        <v>294</v>
      </c>
      <c r="O100" s="109">
        <v>2</v>
      </c>
      <c r="P100" s="109"/>
      <c r="Q100" s="109">
        <v>47</v>
      </c>
      <c r="R100" s="109"/>
      <c r="S100" s="110">
        <v>15404</v>
      </c>
      <c r="T100" s="110">
        <v>817</v>
      </c>
      <c r="U100" s="74"/>
    </row>
    <row r="101" spans="1:21" s="75" customFormat="1" ht="18" customHeight="1" x14ac:dyDescent="0.35">
      <c r="A101" s="117" t="s">
        <v>364</v>
      </c>
      <c r="B101" s="111">
        <v>1552</v>
      </c>
      <c r="C101" s="111">
        <v>18</v>
      </c>
      <c r="D101" s="111">
        <v>3624</v>
      </c>
      <c r="E101" s="111">
        <v>5359</v>
      </c>
      <c r="F101" s="111">
        <v>1911</v>
      </c>
      <c r="G101" s="111">
        <v>17</v>
      </c>
      <c r="H101" s="111">
        <v>202</v>
      </c>
      <c r="I101" s="111">
        <v>2540</v>
      </c>
      <c r="J101" s="111">
        <v>4588</v>
      </c>
      <c r="K101" s="111">
        <v>1483</v>
      </c>
      <c r="L101" s="111">
        <v>114</v>
      </c>
      <c r="M101" s="111">
        <v>532</v>
      </c>
      <c r="N101" s="111">
        <v>257</v>
      </c>
      <c r="O101" s="111">
        <v>6</v>
      </c>
      <c r="P101" s="111"/>
      <c r="Q101" s="111">
        <v>62</v>
      </c>
      <c r="R101" s="111"/>
      <c r="S101" s="112">
        <v>22265</v>
      </c>
      <c r="T101" s="112">
        <v>1036</v>
      </c>
      <c r="U101" s="74"/>
    </row>
    <row r="102" spans="1:21" s="75" customFormat="1" ht="18" customHeight="1" x14ac:dyDescent="0.35">
      <c r="A102" s="116" t="s">
        <v>365</v>
      </c>
      <c r="B102" s="109">
        <v>574</v>
      </c>
      <c r="C102" s="109">
        <v>4</v>
      </c>
      <c r="D102" s="109">
        <v>992</v>
      </c>
      <c r="E102" s="109">
        <v>1701</v>
      </c>
      <c r="F102" s="109">
        <v>618</v>
      </c>
      <c r="G102" s="109">
        <v>29</v>
      </c>
      <c r="H102" s="109">
        <v>57</v>
      </c>
      <c r="I102" s="109">
        <v>778</v>
      </c>
      <c r="J102" s="109">
        <v>1715</v>
      </c>
      <c r="K102" s="109">
        <v>590</v>
      </c>
      <c r="L102" s="109">
        <v>58</v>
      </c>
      <c r="M102" s="109">
        <v>220</v>
      </c>
      <c r="N102" s="109">
        <v>124</v>
      </c>
      <c r="O102" s="109">
        <v>3</v>
      </c>
      <c r="P102" s="109"/>
      <c r="Q102" s="109">
        <v>24</v>
      </c>
      <c r="R102" s="109">
        <v>1</v>
      </c>
      <c r="S102" s="110">
        <v>7488</v>
      </c>
      <c r="T102" s="110">
        <v>451</v>
      </c>
      <c r="U102" s="74"/>
    </row>
    <row r="103" spans="1:21" s="75" customFormat="1" ht="18" customHeight="1" x14ac:dyDescent="0.35">
      <c r="A103" s="117" t="s">
        <v>366</v>
      </c>
      <c r="B103" s="113">
        <v>411</v>
      </c>
      <c r="C103" s="113">
        <v>3</v>
      </c>
      <c r="D103" s="113">
        <v>646</v>
      </c>
      <c r="E103" s="113">
        <v>948</v>
      </c>
      <c r="F103" s="113">
        <v>349</v>
      </c>
      <c r="G103" s="113">
        <v>20</v>
      </c>
      <c r="H103" s="113">
        <v>34</v>
      </c>
      <c r="I103" s="113">
        <v>339</v>
      </c>
      <c r="J103" s="113">
        <v>725</v>
      </c>
      <c r="K103" s="113">
        <v>276</v>
      </c>
      <c r="L103" s="113">
        <v>27</v>
      </c>
      <c r="M103" s="113">
        <v>145</v>
      </c>
      <c r="N103" s="113">
        <v>59</v>
      </c>
      <c r="O103" s="113"/>
      <c r="P103" s="113"/>
      <c r="Q103" s="113">
        <v>6</v>
      </c>
      <c r="R103" s="113"/>
      <c r="S103" s="114">
        <v>3988</v>
      </c>
      <c r="T103" s="114">
        <v>207</v>
      </c>
      <c r="U103" s="74"/>
    </row>
    <row r="104" spans="1:21" s="78" customFormat="1" ht="18" customHeight="1" x14ac:dyDescent="0.35">
      <c r="A104" s="118" t="s">
        <v>367</v>
      </c>
      <c r="B104" s="115">
        <v>126145</v>
      </c>
      <c r="C104" s="115">
        <v>1618</v>
      </c>
      <c r="D104" s="115">
        <v>300883</v>
      </c>
      <c r="E104" s="115">
        <v>518317</v>
      </c>
      <c r="F104" s="115">
        <v>182361</v>
      </c>
      <c r="G104" s="115">
        <v>5953</v>
      </c>
      <c r="H104" s="115">
        <v>18356</v>
      </c>
      <c r="I104" s="115">
        <v>250509</v>
      </c>
      <c r="J104" s="115">
        <v>415460</v>
      </c>
      <c r="K104" s="115">
        <v>141531</v>
      </c>
      <c r="L104" s="115">
        <v>8404</v>
      </c>
      <c r="M104" s="115">
        <v>44050</v>
      </c>
      <c r="N104" s="115">
        <v>21238</v>
      </c>
      <c r="O104" s="115">
        <v>485</v>
      </c>
      <c r="P104" s="115">
        <v>163</v>
      </c>
      <c r="Q104" s="115">
        <v>21635</v>
      </c>
      <c r="R104" s="115">
        <v>16</v>
      </c>
      <c r="S104" s="115">
        <v>2057124</v>
      </c>
      <c r="T104" s="115">
        <v>96270</v>
      </c>
      <c r="U104" s="77"/>
    </row>
    <row r="105" spans="1:21" x14ac:dyDescent="0.3">
      <c r="A105" s="7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1:21" x14ac:dyDescent="0.3">
      <c r="A106" s="133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1" x14ac:dyDescent="0.3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1:21" x14ac:dyDescent="0.3">
      <c r="A108" s="7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8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8" t="s">
        <v>388</v>
      </c>
      <c r="AQ3" s="98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9">
        <f>SUMIF($E$3:$AN$3,$AP$1,$E4:$AN4)</f>
        <v>0</v>
      </c>
      <c r="AQ4" s="99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9">
        <f t="shared" ref="AP5:AP68" si="0">SUMIF($E$3:$AN$3,$AP$1,$E5:$AN5)</f>
        <v>0</v>
      </c>
      <c r="AQ5" s="99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9">
        <f t="shared" si="0"/>
        <v>0</v>
      </c>
      <c r="AQ6" s="99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9">
        <f t="shared" si="0"/>
        <v>0</v>
      </c>
      <c r="AQ7" s="99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9">
        <f t="shared" si="0"/>
        <v>0</v>
      </c>
      <c r="AQ8" s="99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9">
        <f t="shared" si="0"/>
        <v>0</v>
      </c>
      <c r="AQ9" s="99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9">
        <f t="shared" si="0"/>
        <v>0</v>
      </c>
      <c r="AQ10" s="99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9">
        <f t="shared" si="0"/>
        <v>0</v>
      </c>
      <c r="AQ11" s="99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9">
        <f t="shared" si="0"/>
        <v>0</v>
      </c>
      <c r="AQ12" s="99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9">
        <f t="shared" si="0"/>
        <v>0</v>
      </c>
      <c r="AQ13" s="99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9">
        <f t="shared" si="0"/>
        <v>0</v>
      </c>
      <c r="AQ14" s="99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9">
        <f t="shared" si="0"/>
        <v>0</v>
      </c>
      <c r="AQ15" s="99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9">
        <f t="shared" si="0"/>
        <v>0</v>
      </c>
      <c r="AQ16" s="99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9">
        <f t="shared" si="0"/>
        <v>0</v>
      </c>
      <c r="AQ17" s="99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9">
        <f t="shared" si="0"/>
        <v>0</v>
      </c>
      <c r="AQ18" s="99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9">
        <f t="shared" si="0"/>
        <v>0</v>
      </c>
      <c r="AQ19" s="99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9">
        <f t="shared" si="0"/>
        <v>0</v>
      </c>
      <c r="AQ20" s="99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9">
        <f t="shared" si="0"/>
        <v>0</v>
      </c>
      <c r="AQ21" s="99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9">
        <f t="shared" si="0"/>
        <v>0</v>
      </c>
      <c r="AQ22" s="99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9">
        <f t="shared" si="0"/>
        <v>0</v>
      </c>
      <c r="AQ23" s="99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9">
        <f t="shared" si="0"/>
        <v>0</v>
      </c>
      <c r="AQ24" s="99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9">
        <f t="shared" si="0"/>
        <v>0</v>
      </c>
      <c r="AQ25" s="99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9">
        <f t="shared" si="0"/>
        <v>0</v>
      </c>
      <c r="AQ26" s="99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9">
        <f t="shared" si="0"/>
        <v>0</v>
      </c>
      <c r="AQ27" s="99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9">
        <f t="shared" si="0"/>
        <v>0</v>
      </c>
      <c r="AQ28" s="99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9">
        <f t="shared" si="0"/>
        <v>0</v>
      </c>
      <c r="AQ29" s="99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9">
        <f t="shared" si="0"/>
        <v>0</v>
      </c>
      <c r="AQ30" s="99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9">
        <f t="shared" si="0"/>
        <v>0</v>
      </c>
      <c r="AQ31" s="99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9">
        <f t="shared" si="0"/>
        <v>0</v>
      </c>
      <c r="AQ32" s="99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9">
        <f t="shared" si="0"/>
        <v>0</v>
      </c>
      <c r="AQ33" s="99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9">
        <f t="shared" si="0"/>
        <v>0</v>
      </c>
      <c r="AQ34" s="99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9">
        <f t="shared" si="0"/>
        <v>0</v>
      </c>
      <c r="AQ35" s="99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9">
        <f t="shared" si="0"/>
        <v>0</v>
      </c>
      <c r="AQ36" s="99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9">
        <f t="shared" si="0"/>
        <v>0</v>
      </c>
      <c r="AQ37" s="99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9">
        <f t="shared" si="0"/>
        <v>0</v>
      </c>
      <c r="AQ38" s="99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9">
        <f t="shared" si="0"/>
        <v>0</v>
      </c>
      <c r="AQ39" s="99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9">
        <f t="shared" si="0"/>
        <v>0</v>
      </c>
      <c r="AQ40" s="99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9">
        <f t="shared" si="0"/>
        <v>0</v>
      </c>
      <c r="AQ41" s="99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9">
        <f t="shared" si="0"/>
        <v>0</v>
      </c>
      <c r="AQ42" s="99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9">
        <f t="shared" si="0"/>
        <v>0</v>
      </c>
      <c r="AQ43" s="99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9">
        <f t="shared" si="0"/>
        <v>0</v>
      </c>
      <c r="AQ44" s="99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9">
        <f t="shared" si="0"/>
        <v>0</v>
      </c>
      <c r="AQ45" s="99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9">
        <f t="shared" si="0"/>
        <v>0</v>
      </c>
      <c r="AQ46" s="99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9">
        <f t="shared" si="0"/>
        <v>0</v>
      </c>
      <c r="AQ47" s="99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9">
        <f t="shared" si="0"/>
        <v>0</v>
      </c>
      <c r="AQ48" s="99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9">
        <f t="shared" si="0"/>
        <v>0</v>
      </c>
      <c r="AQ49" s="99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9">
        <f t="shared" si="0"/>
        <v>0</v>
      </c>
      <c r="AQ50" s="99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9">
        <f t="shared" si="0"/>
        <v>0</v>
      </c>
      <c r="AQ51" s="99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9">
        <f t="shared" si="0"/>
        <v>0</v>
      </c>
      <c r="AQ52" s="99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9">
        <f t="shared" si="0"/>
        <v>0</v>
      </c>
      <c r="AQ53" s="99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9">
        <f t="shared" si="0"/>
        <v>0</v>
      </c>
      <c r="AQ54" s="99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9">
        <f t="shared" si="0"/>
        <v>0</v>
      </c>
      <c r="AQ55" s="99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9">
        <f t="shared" si="0"/>
        <v>0</v>
      </c>
      <c r="AQ56" s="99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9">
        <f t="shared" si="0"/>
        <v>0</v>
      </c>
      <c r="AQ57" s="99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9">
        <f t="shared" si="0"/>
        <v>0</v>
      </c>
      <c r="AQ58" s="99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9">
        <f t="shared" si="0"/>
        <v>0</v>
      </c>
      <c r="AQ59" s="99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9">
        <f t="shared" si="0"/>
        <v>0</v>
      </c>
      <c r="AQ60" s="99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9">
        <f t="shared" si="0"/>
        <v>0</v>
      </c>
      <c r="AQ61" s="99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9">
        <f t="shared" si="0"/>
        <v>0</v>
      </c>
      <c r="AQ62" s="99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9">
        <f t="shared" si="0"/>
        <v>0</v>
      </c>
      <c r="AQ63" s="99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9">
        <f t="shared" si="0"/>
        <v>0</v>
      </c>
      <c r="AQ64" s="99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9">
        <f t="shared" si="0"/>
        <v>0</v>
      </c>
      <c r="AQ65" s="99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9">
        <f t="shared" si="0"/>
        <v>0</v>
      </c>
      <c r="AQ66" s="99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9">
        <f t="shared" si="0"/>
        <v>0</v>
      </c>
      <c r="AQ67" s="99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9">
        <f t="shared" si="0"/>
        <v>0</v>
      </c>
      <c r="AQ68" s="99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9">
        <f t="shared" ref="AP69:AP132" si="1">SUMIF($E$3:$AN$3,$AP$1,$E69:$AN69)</f>
        <v>0</v>
      </c>
      <c r="AQ69" s="99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9">
        <f t="shared" si="1"/>
        <v>0</v>
      </c>
      <c r="AQ70" s="99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9">
        <f t="shared" si="1"/>
        <v>0</v>
      </c>
      <c r="AQ71" s="99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9">
        <f t="shared" si="1"/>
        <v>0</v>
      </c>
      <c r="AQ72" s="99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9">
        <f t="shared" si="1"/>
        <v>0</v>
      </c>
      <c r="AQ73" s="99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9">
        <f t="shared" si="1"/>
        <v>0</v>
      </c>
      <c r="AQ74" s="99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9">
        <f t="shared" si="1"/>
        <v>0</v>
      </c>
      <c r="AQ75" s="99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9">
        <f t="shared" si="1"/>
        <v>0</v>
      </c>
      <c r="AQ76" s="99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9">
        <f t="shared" si="1"/>
        <v>0</v>
      </c>
      <c r="AQ77" s="99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9">
        <f t="shared" si="1"/>
        <v>0</v>
      </c>
      <c r="AQ78" s="99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9">
        <f t="shared" si="1"/>
        <v>0</v>
      </c>
      <c r="AQ79" s="99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9">
        <f t="shared" si="1"/>
        <v>0</v>
      </c>
      <c r="AQ80" s="99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9">
        <f t="shared" si="1"/>
        <v>0</v>
      </c>
      <c r="AQ81" s="99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9">
        <f t="shared" si="1"/>
        <v>0</v>
      </c>
      <c r="AQ82" s="99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9">
        <f t="shared" si="1"/>
        <v>0</v>
      </c>
      <c r="AQ83" s="99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9">
        <f t="shared" si="1"/>
        <v>0</v>
      </c>
      <c r="AQ84" s="99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9">
        <f t="shared" si="1"/>
        <v>0</v>
      </c>
      <c r="AQ85" s="99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9">
        <f t="shared" si="1"/>
        <v>0</v>
      </c>
      <c r="AQ86" s="99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9">
        <f t="shared" si="1"/>
        <v>0</v>
      </c>
      <c r="AQ87" s="99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9">
        <f t="shared" si="1"/>
        <v>0</v>
      </c>
      <c r="AQ88" s="99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9">
        <f t="shared" si="1"/>
        <v>0</v>
      </c>
      <c r="AQ89" s="99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9">
        <f t="shared" si="1"/>
        <v>0</v>
      </c>
      <c r="AQ90" s="99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9">
        <f t="shared" si="1"/>
        <v>0</v>
      </c>
      <c r="AQ91" s="99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9">
        <f t="shared" si="1"/>
        <v>0</v>
      </c>
      <c r="AQ92" s="99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9">
        <f t="shared" si="1"/>
        <v>0</v>
      </c>
      <c r="AQ93" s="99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9">
        <f t="shared" si="1"/>
        <v>0</v>
      </c>
      <c r="AQ94" s="99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9">
        <f t="shared" si="1"/>
        <v>0</v>
      </c>
      <c r="AQ95" s="99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9">
        <f t="shared" si="1"/>
        <v>0</v>
      </c>
      <c r="AQ96" s="99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9">
        <f t="shared" si="1"/>
        <v>0</v>
      </c>
      <c r="AQ97" s="99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9">
        <f t="shared" si="1"/>
        <v>0</v>
      </c>
      <c r="AQ98" s="99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9">
        <f t="shared" si="1"/>
        <v>0</v>
      </c>
      <c r="AQ99" s="99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9">
        <f t="shared" si="1"/>
        <v>0</v>
      </c>
      <c r="AQ100" s="99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9">
        <f t="shared" si="1"/>
        <v>0</v>
      </c>
      <c r="AQ101" s="99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9">
        <f t="shared" si="1"/>
        <v>0</v>
      </c>
      <c r="AQ102" s="99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9">
        <f t="shared" si="1"/>
        <v>0</v>
      </c>
      <c r="AQ103" s="99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9">
        <f t="shared" si="1"/>
        <v>0</v>
      </c>
      <c r="AQ104" s="99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9">
        <f t="shared" si="1"/>
        <v>0</v>
      </c>
      <c r="AQ105" s="99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9">
        <f t="shared" si="1"/>
        <v>0</v>
      </c>
      <c r="AQ106" s="99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9">
        <f t="shared" si="1"/>
        <v>0</v>
      </c>
      <c r="AQ107" s="99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9">
        <f t="shared" si="1"/>
        <v>0</v>
      </c>
      <c r="AQ108" s="99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9">
        <f t="shared" si="1"/>
        <v>0</v>
      </c>
      <c r="AQ109" s="99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9">
        <f t="shared" si="1"/>
        <v>0</v>
      </c>
      <c r="AQ110" s="99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9">
        <f t="shared" si="1"/>
        <v>0</v>
      </c>
      <c r="AQ111" s="99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9">
        <f t="shared" si="1"/>
        <v>0</v>
      </c>
      <c r="AQ112" s="99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9">
        <f t="shared" si="1"/>
        <v>0</v>
      </c>
      <c r="AQ113" s="99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9">
        <f t="shared" si="1"/>
        <v>0</v>
      </c>
      <c r="AQ114" s="99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9">
        <f t="shared" si="1"/>
        <v>0</v>
      </c>
      <c r="AQ115" s="99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9">
        <f t="shared" si="1"/>
        <v>0</v>
      </c>
      <c r="AQ116" s="99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9">
        <f t="shared" si="1"/>
        <v>0</v>
      </c>
      <c r="AQ117" s="99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9">
        <f t="shared" si="1"/>
        <v>0</v>
      </c>
      <c r="AQ118" s="99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9">
        <f t="shared" si="1"/>
        <v>0</v>
      </c>
      <c r="AQ119" s="99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9">
        <f t="shared" si="1"/>
        <v>0</v>
      </c>
      <c r="AQ120" s="99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9">
        <f t="shared" si="1"/>
        <v>0</v>
      </c>
      <c r="AQ121" s="99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9">
        <f t="shared" si="1"/>
        <v>0</v>
      </c>
      <c r="AQ122" s="99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9">
        <f t="shared" si="1"/>
        <v>0</v>
      </c>
      <c r="AQ123" s="99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9">
        <f t="shared" si="1"/>
        <v>0</v>
      </c>
      <c r="AQ124" s="99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9">
        <f t="shared" si="1"/>
        <v>0</v>
      </c>
      <c r="AQ125" s="99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9">
        <f t="shared" si="1"/>
        <v>0</v>
      </c>
      <c r="AQ126" s="99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9">
        <f t="shared" si="1"/>
        <v>0</v>
      </c>
      <c r="AQ127" s="99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9">
        <f t="shared" si="1"/>
        <v>0</v>
      </c>
      <c r="AQ128" s="99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9">
        <f t="shared" si="1"/>
        <v>0</v>
      </c>
      <c r="AQ129" s="99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9">
        <f t="shared" si="1"/>
        <v>0</v>
      </c>
      <c r="AQ130" s="99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9">
        <f t="shared" si="1"/>
        <v>0</v>
      </c>
      <c r="AQ131" s="99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9">
        <f t="shared" si="1"/>
        <v>0</v>
      </c>
      <c r="AQ132" s="99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9">
        <f t="shared" ref="AP133:AP159" si="2">SUMIF($E$3:$AN$3,$AP$1,$E133:$AN133)</f>
        <v>0</v>
      </c>
      <c r="AQ133" s="99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9">
        <f t="shared" si="2"/>
        <v>0</v>
      </c>
      <c r="AQ134" s="99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9">
        <f t="shared" si="2"/>
        <v>0</v>
      </c>
      <c r="AQ135" s="99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9">
        <f t="shared" si="2"/>
        <v>0</v>
      </c>
      <c r="AQ136" s="99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9">
        <f t="shared" si="2"/>
        <v>0</v>
      </c>
      <c r="AQ137" s="99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9">
        <f t="shared" si="2"/>
        <v>0</v>
      </c>
      <c r="AQ138" s="99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9">
        <f t="shared" si="2"/>
        <v>0</v>
      </c>
      <c r="AQ139" s="99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9">
        <f t="shared" si="2"/>
        <v>0</v>
      </c>
      <c r="AQ140" s="99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9">
        <f t="shared" si="2"/>
        <v>0</v>
      </c>
      <c r="AQ141" s="99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9">
        <f t="shared" si="2"/>
        <v>0</v>
      </c>
      <c r="AQ142" s="99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9">
        <f t="shared" si="2"/>
        <v>0</v>
      </c>
      <c r="AQ143" s="99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9">
        <f t="shared" si="2"/>
        <v>0</v>
      </c>
      <c r="AQ144" s="99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9">
        <f t="shared" si="2"/>
        <v>0</v>
      </c>
      <c r="AQ145" s="99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9">
        <f t="shared" si="2"/>
        <v>0</v>
      </c>
      <c r="AQ146" s="99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9">
        <f t="shared" si="2"/>
        <v>0</v>
      </c>
      <c r="AQ147" s="99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9">
        <f t="shared" si="2"/>
        <v>0</v>
      </c>
      <c r="AQ148" s="99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9">
        <f t="shared" si="2"/>
        <v>0</v>
      </c>
      <c r="AQ149" s="99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9">
        <f t="shared" si="2"/>
        <v>0</v>
      </c>
      <c r="AQ150" s="99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9">
        <f t="shared" si="2"/>
        <v>0</v>
      </c>
      <c r="AQ151" s="99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9">
        <f t="shared" si="2"/>
        <v>0</v>
      </c>
      <c r="AQ152" s="99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9">
        <f t="shared" si="2"/>
        <v>0</v>
      </c>
      <c r="AQ153" s="99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9">
        <f t="shared" si="2"/>
        <v>0</v>
      </c>
      <c r="AQ154" s="99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9">
        <f t="shared" si="2"/>
        <v>0</v>
      </c>
      <c r="AQ155" s="99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9">
        <f t="shared" si="2"/>
        <v>0</v>
      </c>
      <c r="AQ156" s="99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9">
        <f t="shared" si="2"/>
        <v>0</v>
      </c>
      <c r="AQ157" s="99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9">
        <f t="shared" si="2"/>
        <v>0</v>
      </c>
      <c r="AQ158" s="99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9">
        <f t="shared" si="2"/>
        <v>0</v>
      </c>
      <c r="AQ159" s="99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104" bestFit="1" customWidth="1"/>
    <col min="3" max="8" width="12.5546875" customWidth="1"/>
  </cols>
  <sheetData>
    <row r="1" spans="1:16" x14ac:dyDescent="0.3">
      <c r="A1" s="98" t="e">
        <f>#REF!</f>
        <v>#REF!</v>
      </c>
    </row>
    <row r="2" spans="1:16" x14ac:dyDescent="0.3">
      <c r="A2" s="103"/>
    </row>
    <row r="3" spans="1:16" x14ac:dyDescent="0.3">
      <c r="A3" s="100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100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100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100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100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100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100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100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100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100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100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00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100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100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100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00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100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100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100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100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100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100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100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100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100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100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100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100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100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100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100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100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100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100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100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100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100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103"/>
    </row>
    <row r="41" spans="1:16" x14ac:dyDescent="0.3">
      <c r="A41" s="100" t="s">
        <v>391</v>
      </c>
      <c r="B41" s="101"/>
      <c r="C41" s="102">
        <f>SUMIF($B:$B,$A$1,C:C)</f>
        <v>0</v>
      </c>
      <c r="D41" s="102">
        <f t="shared" ref="D41:H41" si="0">SUMIF($B:$B,$A$1,D:D)</f>
        <v>0</v>
      </c>
      <c r="E41" s="102">
        <f t="shared" si="0"/>
        <v>0</v>
      </c>
      <c r="F41" s="102">
        <f t="shared" si="0"/>
        <v>0</v>
      </c>
      <c r="G41" s="102">
        <f t="shared" si="0"/>
        <v>0</v>
      </c>
      <c r="H41" s="102">
        <f t="shared" si="0"/>
        <v>0</v>
      </c>
    </row>
    <row r="42" spans="1:16" x14ac:dyDescent="0.3">
      <c r="A42" s="100" t="s">
        <v>392</v>
      </c>
      <c r="B42" s="101"/>
      <c r="C42" s="102">
        <f>SUMIF($A:$A,"&lt;="&amp;VLOOKUP($A$1,#REF!,6,0),C:C)</f>
        <v>0</v>
      </c>
      <c r="D42" s="102">
        <f>SUMIF($A:$A,"&lt;="&amp;VLOOKUP($A$1,#REF!,6,0),D:D)</f>
        <v>0</v>
      </c>
      <c r="E42" s="102">
        <f>SUMIF($A:$A,"&lt;="&amp;VLOOKUP($A$1,#REF!,6,0),E:E)</f>
        <v>0</v>
      </c>
      <c r="F42" s="102">
        <f>SUMIF($A:$A,"&lt;="&amp;VLOOKUP($A$1,#REF!,6,0),F:F)</f>
        <v>0</v>
      </c>
      <c r="G42" s="102">
        <f>SUMIF($A:$A,"&lt;="&amp;VLOOKUP($A$1,#REF!,6,0),G:G)</f>
        <v>0</v>
      </c>
      <c r="H42" s="102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98" t="e">
        <f>#REF!</f>
        <v>#REF!</v>
      </c>
    </row>
    <row r="2" spans="1:13" x14ac:dyDescent="0.3">
      <c r="A2" s="101"/>
    </row>
    <row r="3" spans="1:13" x14ac:dyDescent="0.3">
      <c r="A3" s="100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100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100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100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100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100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100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100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100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100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100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100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100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100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100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100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100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100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100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100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100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100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100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100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100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100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100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100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100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100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100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100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100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100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100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100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100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101"/>
    </row>
    <row r="41" spans="1:13" x14ac:dyDescent="0.3">
      <c r="A41" s="100" t="s">
        <v>391</v>
      </c>
      <c r="B41" s="101"/>
      <c r="C41" s="102">
        <f>SUMIF($B:$B,$A$1,C:C)</f>
        <v>0</v>
      </c>
      <c r="D41" s="102">
        <f t="shared" ref="D41:H41" si="0">SUMIF($B:$B,$A$1,D:D)</f>
        <v>0</v>
      </c>
      <c r="E41" s="102">
        <f t="shared" si="0"/>
        <v>0</v>
      </c>
      <c r="F41" s="102">
        <f t="shared" si="0"/>
        <v>0</v>
      </c>
      <c r="G41" s="102">
        <f t="shared" si="0"/>
        <v>0</v>
      </c>
      <c r="H41" s="102">
        <f t="shared" si="0"/>
        <v>0</v>
      </c>
    </row>
    <row r="42" spans="1:13" x14ac:dyDescent="0.3">
      <c r="A42" s="100" t="s">
        <v>392</v>
      </c>
      <c r="B42" s="101"/>
      <c r="C42" s="102">
        <f>SUMIF($A:$A,"&lt;="&amp;VLOOKUP($A$1,#REF!,6,0),C:C)</f>
        <v>0</v>
      </c>
      <c r="D42" s="102">
        <f>SUMIF($A:$A,"&lt;="&amp;VLOOKUP($A$1,#REF!,6,0),D:D)</f>
        <v>0</v>
      </c>
      <c r="E42" s="102">
        <f>SUMIF($A:$A,"&lt;="&amp;VLOOKUP($A$1,#REF!,6,0),E:E)</f>
        <v>0</v>
      </c>
      <c r="F42" s="102">
        <f>SUMIF($A:$A,"&lt;="&amp;VLOOKUP($A$1,#REF!,6,0),F:F)</f>
        <v>0</v>
      </c>
      <c r="G42" s="102">
        <f>SUMIF($A:$A,"&lt;="&amp;VLOOKUP($A$1,#REF!,6,0),G:G)</f>
        <v>0</v>
      </c>
      <c r="H42" s="102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98" t="e">
        <f>#REF!</f>
        <v>#REF!</v>
      </c>
    </row>
    <row r="2" spans="1:14" x14ac:dyDescent="0.3">
      <c r="A2" s="101"/>
    </row>
    <row r="3" spans="1:14" x14ac:dyDescent="0.3">
      <c r="A3" s="100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100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100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100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100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100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100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100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100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100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100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100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100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100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100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100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100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100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100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100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100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100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100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100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100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100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100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100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100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100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100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100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100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100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100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100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100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101"/>
    </row>
    <row r="41" spans="1:14" x14ac:dyDescent="0.3">
      <c r="A41" s="100" t="s">
        <v>391</v>
      </c>
      <c r="B41" s="101"/>
      <c r="C41" s="102">
        <f>SUMIF($B:$B,$A$1,C:C)</f>
        <v>0</v>
      </c>
      <c r="D41" s="102">
        <f t="shared" ref="D41:H41" si="0">SUMIF($B:$B,$A$1,D:D)</f>
        <v>0</v>
      </c>
      <c r="E41" s="102">
        <f t="shared" si="0"/>
        <v>0</v>
      </c>
      <c r="F41" s="102">
        <f t="shared" si="0"/>
        <v>0</v>
      </c>
      <c r="G41" s="102">
        <f t="shared" si="0"/>
        <v>0</v>
      </c>
      <c r="H41" s="102">
        <f t="shared" si="0"/>
        <v>0</v>
      </c>
    </row>
    <row r="42" spans="1:14" x14ac:dyDescent="0.3">
      <c r="A42" s="100" t="s">
        <v>392</v>
      </c>
      <c r="B42" s="101"/>
      <c r="C42" s="102">
        <f>SUMIF($A:$A,"&lt;="&amp;VLOOKUP($A$1,#REF!,6,0),C:C)</f>
        <v>0</v>
      </c>
      <c r="D42" s="102">
        <f>SUMIF($A:$A,"&lt;="&amp;VLOOKUP($A$1,#REF!,6,0),D:D)</f>
        <v>0</v>
      </c>
      <c r="E42" s="102">
        <f>SUMIF($A:$A,"&lt;="&amp;VLOOKUP($A$1,#REF!,6,0),E:E)</f>
        <v>0</v>
      </c>
      <c r="F42" s="102">
        <f>SUMIF($A:$A,"&lt;="&amp;VLOOKUP($A$1,#REF!,6,0),F:F)</f>
        <v>0</v>
      </c>
      <c r="G42" s="102">
        <f>SUMIF($A:$A,"&lt;="&amp;VLOOKUP($A$1,#REF!,6,0),G:G)</f>
        <v>0</v>
      </c>
      <c r="H42" s="102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</sheetPr>
  <dimension ref="A2:S33"/>
  <sheetViews>
    <sheetView tabSelected="1" view="pageBreakPreview" zoomScale="70" zoomScaleNormal="85" zoomScaleSheetLayoutView="70" workbookViewId="0">
      <selection activeCell="C4" sqref="C4:P4"/>
    </sheetView>
  </sheetViews>
  <sheetFormatPr defaultRowHeight="14.4" x14ac:dyDescent="0.3"/>
  <cols>
    <col min="1" max="1" width="9" style="31" customWidth="1"/>
    <col min="2" max="2" width="48.554687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419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6.05" customHeight="1" x14ac:dyDescent="0.3">
      <c r="A3" s="57"/>
      <c r="B3" s="59"/>
      <c r="C3" s="152" t="s">
        <v>458</v>
      </c>
      <c r="D3" s="152"/>
      <c r="E3" s="152"/>
      <c r="F3" s="152"/>
      <c r="G3" s="60"/>
      <c r="H3" s="152" t="s">
        <v>459</v>
      </c>
      <c r="I3" s="152"/>
      <c r="J3" s="152"/>
      <c r="K3" s="152"/>
      <c r="L3" s="60"/>
      <c r="M3" s="152" t="s">
        <v>368</v>
      </c>
      <c r="N3" s="152"/>
      <c r="O3" s="152"/>
      <c r="P3" s="152"/>
      <c r="Q3" s="61"/>
      <c r="S3" s="62"/>
    </row>
    <row r="4" spans="1:19" s="58" customFormat="1" ht="16.05" customHeight="1" x14ac:dyDescent="0.3">
      <c r="A4" s="63" t="s">
        <v>68</v>
      </c>
      <c r="B4" s="64" t="s">
        <v>69</v>
      </c>
      <c r="C4" s="65" t="s">
        <v>476</v>
      </c>
      <c r="D4" s="65" t="s">
        <v>477</v>
      </c>
      <c r="E4" s="65" t="s">
        <v>478</v>
      </c>
      <c r="F4" s="65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 s="67"/>
    </row>
    <row r="5" spans="1:19" ht="19.5" customHeight="1" x14ac:dyDescent="0.3">
      <c r="A5" s="9">
        <v>1310</v>
      </c>
      <c r="B5" s="10" t="s">
        <v>400</v>
      </c>
      <c r="C5" s="11">
        <v>968.32870767999975</v>
      </c>
      <c r="D5" s="11">
        <v>633.90513939000016</v>
      </c>
      <c r="E5" s="11">
        <v>13.133973780000002</v>
      </c>
      <c r="F5" s="11">
        <v>321.28959450999957</v>
      </c>
      <c r="G5" s="11">
        <v>993.58054686000003</v>
      </c>
      <c r="H5" s="11">
        <v>993.58054686000003</v>
      </c>
      <c r="I5" s="32">
        <v>658.6370118100001</v>
      </c>
      <c r="J5" s="11">
        <v>13.345418519999999</v>
      </c>
      <c r="K5" s="11">
        <v>321.59811652999991</v>
      </c>
      <c r="L5" s="11"/>
      <c r="M5" s="11">
        <v>25.251839180000275</v>
      </c>
      <c r="N5" s="11">
        <v>24.731872419999945</v>
      </c>
      <c r="O5" s="11">
        <v>0.21144473999999747</v>
      </c>
      <c r="P5" s="11">
        <v>0.30852202000033202</v>
      </c>
    </row>
    <row r="6" spans="1:19" s="15" customFormat="1" ht="19.5" customHeight="1" x14ac:dyDescent="0.3">
      <c r="A6" s="12">
        <v>1331</v>
      </c>
      <c r="B6" s="13" t="s">
        <v>404</v>
      </c>
      <c r="C6" s="34">
        <v>-59.457633639999997</v>
      </c>
      <c r="D6" s="34">
        <v>-38.474258889999994</v>
      </c>
      <c r="E6" s="34">
        <v>0</v>
      </c>
      <c r="F6" s="34">
        <v>-20.983374750000003</v>
      </c>
      <c r="G6" s="56">
        <v>77.421464930000013</v>
      </c>
      <c r="H6" s="34">
        <v>-77.421464930000013</v>
      </c>
      <c r="I6" s="34">
        <v>-54.70807396</v>
      </c>
      <c r="J6" s="34">
        <v>0</v>
      </c>
      <c r="K6" s="34">
        <v>-22.713390970000013</v>
      </c>
      <c r="L6" s="14"/>
      <c r="M6" s="34">
        <v>-17.963831290000016</v>
      </c>
      <c r="N6" s="34">
        <v>-16.233815070000006</v>
      </c>
      <c r="O6" s="34">
        <v>0</v>
      </c>
      <c r="P6" s="34">
        <v>-1.7300162200000102</v>
      </c>
    </row>
    <row r="7" spans="1:19" ht="19.5" customHeight="1" x14ac:dyDescent="0.3">
      <c r="A7" s="9">
        <v>1320</v>
      </c>
      <c r="B7" s="10" t="s">
        <v>402</v>
      </c>
      <c r="C7" s="32">
        <v>70.669526969999993</v>
      </c>
      <c r="D7" s="32">
        <v>47.047568679999998</v>
      </c>
      <c r="E7" s="32">
        <v>21.674782320000002</v>
      </c>
      <c r="F7" s="32">
        <v>1.9471759699999929</v>
      </c>
      <c r="G7" s="11">
        <v>64.266196829999998</v>
      </c>
      <c r="H7" s="32">
        <v>64.266196829999998</v>
      </c>
      <c r="I7" s="32">
        <v>43.190198799999997</v>
      </c>
      <c r="J7" s="32">
        <v>22.20376959</v>
      </c>
      <c r="K7" s="32">
        <v>-1.1277715599999993</v>
      </c>
      <c r="L7" s="16"/>
      <c r="M7" s="32">
        <v>-6.4033301399999942</v>
      </c>
      <c r="N7" s="32">
        <v>-3.8573698800000003</v>
      </c>
      <c r="O7" s="32">
        <v>0.52898726999999823</v>
      </c>
      <c r="P7" s="32">
        <v>-3.0749475299999922</v>
      </c>
    </row>
    <row r="8" spans="1:19" s="15" customFormat="1" ht="19.5" customHeight="1" x14ac:dyDescent="0.3">
      <c r="A8" s="12">
        <v>1311</v>
      </c>
      <c r="B8" s="13" t="s">
        <v>401</v>
      </c>
      <c r="C8" s="34">
        <v>16.688558319999999</v>
      </c>
      <c r="D8" s="34">
        <v>11.536491809999999</v>
      </c>
      <c r="E8" s="34">
        <v>0</v>
      </c>
      <c r="F8" s="34">
        <v>5.1520665099999992</v>
      </c>
      <c r="G8" s="56">
        <v>16.574249859999998</v>
      </c>
      <c r="H8" s="34">
        <v>16.574249859999998</v>
      </c>
      <c r="I8" s="34">
        <v>11.605476749999999</v>
      </c>
      <c r="J8" s="34">
        <v>0</v>
      </c>
      <c r="K8" s="34">
        <v>4.968773109999999</v>
      </c>
      <c r="L8" s="14"/>
      <c r="M8" s="34">
        <v>-0.11430846000000017</v>
      </c>
      <c r="N8" s="34">
        <v>6.8984939999999995E-2</v>
      </c>
      <c r="O8" s="34">
        <v>0</v>
      </c>
      <c r="P8" s="34">
        <v>-0.18329340000000016</v>
      </c>
    </row>
    <row r="9" spans="1:19" ht="19.5" customHeight="1" x14ac:dyDescent="0.3">
      <c r="A9" s="9">
        <v>1101</v>
      </c>
      <c r="B9" s="10" t="s">
        <v>397</v>
      </c>
      <c r="C9" s="32">
        <v>3.5217360500000026</v>
      </c>
      <c r="D9" s="32">
        <v>1.9765948500000001</v>
      </c>
      <c r="E9" s="32">
        <v>0.108724</v>
      </c>
      <c r="F9" s="32">
        <v>1.4364172000000024</v>
      </c>
      <c r="G9" s="11">
        <v>4.31245645</v>
      </c>
      <c r="H9" s="32">
        <v>4.31245645</v>
      </c>
      <c r="I9" s="32">
        <v>2.498752310000004</v>
      </c>
      <c r="J9" s="32">
        <v>7.0245660000000001E-2</v>
      </c>
      <c r="K9" s="32">
        <v>1.7434584799999959</v>
      </c>
      <c r="L9" s="16"/>
      <c r="M9" s="32">
        <v>0.79072039999999744</v>
      </c>
      <c r="N9" s="32">
        <v>0.52215746000000385</v>
      </c>
      <c r="O9" s="32">
        <v>-3.847834E-2</v>
      </c>
      <c r="P9" s="32">
        <v>0.30704127999999359</v>
      </c>
    </row>
    <row r="10" spans="1:19" s="15" customFormat="1" ht="19.5" customHeight="1" x14ac:dyDescent="0.3">
      <c r="A10" s="12">
        <v>1330</v>
      </c>
      <c r="B10" s="13" t="s">
        <v>403</v>
      </c>
      <c r="C10" s="34">
        <v>-15.85080318000001</v>
      </c>
      <c r="D10" s="34">
        <v>-10.475940209999997</v>
      </c>
      <c r="E10" s="34">
        <v>-1.7273870000000004E-2</v>
      </c>
      <c r="F10" s="34">
        <v>-5.3575891000000126</v>
      </c>
      <c r="G10" s="56">
        <v>3.81625046</v>
      </c>
      <c r="H10" s="34">
        <v>-3.81625046</v>
      </c>
      <c r="I10" s="34">
        <v>-2.5525571199999999</v>
      </c>
      <c r="J10" s="34">
        <v>-2.1909459999999999E-2</v>
      </c>
      <c r="K10" s="34">
        <v>-1.2417838800000001</v>
      </c>
      <c r="L10" s="14"/>
      <c r="M10" s="34">
        <v>12.034552720000011</v>
      </c>
      <c r="N10" s="34">
        <v>7.923383089999998</v>
      </c>
      <c r="O10" s="34">
        <v>-4.635589999999995E-3</v>
      </c>
      <c r="P10" s="34">
        <v>4.1158052200000137</v>
      </c>
    </row>
    <row r="11" spans="1:19" ht="19.5" customHeight="1" x14ac:dyDescent="0.3">
      <c r="A11" s="9">
        <v>1103</v>
      </c>
      <c r="B11" s="10" t="s">
        <v>399</v>
      </c>
      <c r="C11" s="32">
        <v>7.9147826299999995</v>
      </c>
      <c r="D11" s="32">
        <v>7.8862496400000008</v>
      </c>
      <c r="E11" s="32">
        <v>0</v>
      </c>
      <c r="F11" s="32">
        <v>2.8532989999998648E-2</v>
      </c>
      <c r="G11" s="11">
        <v>3.1999342799999999</v>
      </c>
      <c r="H11" s="32">
        <v>3.1999342799999999</v>
      </c>
      <c r="I11" s="32">
        <v>3.19231686</v>
      </c>
      <c r="J11" s="32">
        <v>0</v>
      </c>
      <c r="K11" s="32">
        <v>7.6174199999998748E-3</v>
      </c>
      <c r="L11" s="32"/>
      <c r="M11" s="32">
        <v>-4.7148483499999996</v>
      </c>
      <c r="N11" s="32">
        <v>-4.6939327800000008</v>
      </c>
      <c r="O11" s="32">
        <v>0</v>
      </c>
      <c r="P11" s="32">
        <v>-2.0915569999998773E-2</v>
      </c>
    </row>
    <row r="12" spans="1:19" s="15" customFormat="1" ht="19.2" customHeight="1" x14ac:dyDescent="0.3">
      <c r="A12" s="12">
        <v>1102</v>
      </c>
      <c r="B12" s="13" t="s">
        <v>398</v>
      </c>
      <c r="C12" s="34">
        <v>3.0976826999999996</v>
      </c>
      <c r="D12" s="34">
        <v>1.3571370299999999</v>
      </c>
      <c r="E12" s="34">
        <v>1.8019998700000002</v>
      </c>
      <c r="F12" s="34">
        <v>-6.1454200000000458E-2</v>
      </c>
      <c r="G12" s="56">
        <v>3.0438757299999999</v>
      </c>
      <c r="H12" s="34">
        <v>3.0438757299999999</v>
      </c>
      <c r="I12" s="34">
        <v>1.5919830800000001</v>
      </c>
      <c r="J12" s="34">
        <v>0.52549984999999999</v>
      </c>
      <c r="K12" s="34">
        <v>0.92639279999999979</v>
      </c>
      <c r="L12" s="14"/>
      <c r="M12" s="34">
        <v>-5.3806969999999676E-2</v>
      </c>
      <c r="N12" s="34">
        <v>0.23484605000000025</v>
      </c>
      <c r="O12" s="34">
        <v>-1.2765000200000003</v>
      </c>
      <c r="P12" s="34">
        <v>0.98784700000000036</v>
      </c>
    </row>
    <row r="13" spans="1:19" ht="19.5" customHeight="1" x14ac:dyDescent="0.3">
      <c r="A13" s="9">
        <v>1340</v>
      </c>
      <c r="B13" s="10" t="s">
        <v>85</v>
      </c>
      <c r="C13" s="32">
        <v>-6.7070700000000363E-3</v>
      </c>
      <c r="D13" s="32">
        <v>0</v>
      </c>
      <c r="E13" s="32">
        <v>23.256618169999999</v>
      </c>
      <c r="F13" s="32">
        <v>-23.26332524</v>
      </c>
      <c r="G13" s="11">
        <v>0.20774767</v>
      </c>
      <c r="H13" s="32">
        <v>-0.20774767</v>
      </c>
      <c r="I13" s="32">
        <v>0</v>
      </c>
      <c r="J13" s="32">
        <v>18.865575380000003</v>
      </c>
      <c r="K13" s="32">
        <v>-19.073323050000003</v>
      </c>
      <c r="L13" s="16"/>
      <c r="M13" s="32">
        <v>-0.20104059999999996</v>
      </c>
      <c r="N13" s="32">
        <v>0</v>
      </c>
      <c r="O13" s="32">
        <v>-4.3910427899999966</v>
      </c>
      <c r="P13" s="32">
        <v>4.1900021899999969</v>
      </c>
    </row>
    <row r="14" spans="1:19" s="15" customFormat="1" ht="19.5" customHeight="1" x14ac:dyDescent="0.3">
      <c r="A14" s="12">
        <v>1993</v>
      </c>
      <c r="B14" s="13" t="s">
        <v>409</v>
      </c>
      <c r="C14" s="34">
        <v>15.697269019999997</v>
      </c>
      <c r="D14" s="34">
        <v>-0.96197342000000019</v>
      </c>
      <c r="E14" s="34">
        <v>5.6782935199999995</v>
      </c>
      <c r="F14" s="34">
        <v>10.980948919999996</v>
      </c>
      <c r="G14" s="56">
        <v>0.1336</v>
      </c>
      <c r="H14" s="34">
        <v>0.1336</v>
      </c>
      <c r="I14" s="34">
        <v>0.41185021999999882</v>
      </c>
      <c r="J14" s="34">
        <v>-14.08506107</v>
      </c>
      <c r="K14" s="34">
        <v>13.806810850000002</v>
      </c>
      <c r="L14" s="34"/>
      <c r="M14" s="34">
        <v>-15.563669019999997</v>
      </c>
      <c r="N14" s="34">
        <v>1.373823639999999</v>
      </c>
      <c r="O14" s="34">
        <v>-19.763354589999999</v>
      </c>
      <c r="P14" s="34">
        <v>2.8258619300000021</v>
      </c>
    </row>
    <row r="15" spans="1:19" ht="19.5" customHeight="1" x14ac:dyDescent="0.3">
      <c r="A15" s="9">
        <v>1350</v>
      </c>
      <c r="B15" s="10" t="s">
        <v>406</v>
      </c>
      <c r="C15" s="32">
        <v>-0.22304139000000001</v>
      </c>
      <c r="D15" s="32">
        <v>0</v>
      </c>
      <c r="E15" s="32">
        <v>0</v>
      </c>
      <c r="F15" s="32">
        <v>-0.22304139000000001</v>
      </c>
      <c r="G15" s="11">
        <v>6.6267999999999994E-2</v>
      </c>
      <c r="H15" s="32">
        <v>-6.6267999999999994E-2</v>
      </c>
      <c r="I15" s="32">
        <v>0</v>
      </c>
      <c r="J15" s="32">
        <v>0</v>
      </c>
      <c r="K15" s="32">
        <v>-6.6267999999999994E-2</v>
      </c>
      <c r="L15" s="16"/>
      <c r="M15" s="32">
        <v>0.15677339000000001</v>
      </c>
      <c r="N15" s="32">
        <v>0</v>
      </c>
      <c r="O15" s="32">
        <v>0</v>
      </c>
      <c r="P15" s="32">
        <v>0.15677339000000001</v>
      </c>
    </row>
    <row r="16" spans="1:19" s="15" customFormat="1" ht="19.5" customHeight="1" x14ac:dyDescent="0.3">
      <c r="A16" s="12">
        <v>1337</v>
      </c>
      <c r="B16" s="13" t="s">
        <v>405</v>
      </c>
      <c r="C16" s="34">
        <v>0</v>
      </c>
      <c r="D16" s="34">
        <v>0</v>
      </c>
      <c r="E16" s="34">
        <v>0</v>
      </c>
      <c r="F16" s="34">
        <v>0</v>
      </c>
      <c r="G16" s="56">
        <v>1.57682E-3</v>
      </c>
      <c r="H16" s="34">
        <v>1.57682E-3</v>
      </c>
      <c r="I16" s="34">
        <v>1.06609E-3</v>
      </c>
      <c r="J16" s="34">
        <v>0</v>
      </c>
      <c r="K16" s="34">
        <v>5.1073000000000004E-4</v>
      </c>
      <c r="L16" s="14"/>
      <c r="M16" s="34">
        <v>1.57682E-3</v>
      </c>
      <c r="N16" s="34">
        <v>1.06609E-3</v>
      </c>
      <c r="O16" s="34">
        <v>0</v>
      </c>
      <c r="P16" s="34">
        <v>5.1073000000000004E-4</v>
      </c>
    </row>
    <row r="17" spans="1:16" ht="19.5" customHeight="1" x14ac:dyDescent="0.3">
      <c r="A17" s="9">
        <v>1991</v>
      </c>
      <c r="B17" s="10" t="s">
        <v>408</v>
      </c>
      <c r="C17" s="32">
        <v>0</v>
      </c>
      <c r="D17" s="32">
        <v>5.866731E-2</v>
      </c>
      <c r="E17" s="32">
        <v>0</v>
      </c>
      <c r="F17" s="32">
        <v>-5.866731E-2</v>
      </c>
      <c r="G17" s="11">
        <v>0</v>
      </c>
      <c r="H17" s="32">
        <v>0</v>
      </c>
      <c r="I17" s="32">
        <v>3.3710519999999994E-2</v>
      </c>
      <c r="J17" s="32">
        <v>0</v>
      </c>
      <c r="K17" s="32">
        <v>-3.3710519999999994E-2</v>
      </c>
      <c r="L17" s="16"/>
      <c r="M17" s="32">
        <v>0</v>
      </c>
      <c r="N17" s="32">
        <v>-2.4956790000000006E-2</v>
      </c>
      <c r="O17" s="32">
        <v>0</v>
      </c>
      <c r="P17" s="32">
        <v>2.4956790000000006E-2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0</v>
      </c>
      <c r="D18" s="34">
        <v>0</v>
      </c>
      <c r="E18" s="34">
        <v>11.15694141</v>
      </c>
      <c r="F18" s="34">
        <v>-11.15694141</v>
      </c>
      <c r="G18" s="56">
        <v>0</v>
      </c>
      <c r="H18" s="34">
        <v>0</v>
      </c>
      <c r="I18" s="34">
        <v>0</v>
      </c>
      <c r="J18" s="34">
        <v>5.4848050000000002E-2</v>
      </c>
      <c r="K18" s="34">
        <v>-5.4848050000000002E-2</v>
      </c>
      <c r="L18" s="14"/>
      <c r="M18" s="34">
        <v>0</v>
      </c>
      <c r="N18" s="34">
        <v>0</v>
      </c>
      <c r="O18" s="34">
        <v>-11.10209336</v>
      </c>
      <c r="P18" s="34">
        <v>11.10209336</v>
      </c>
    </row>
    <row r="19" spans="1:16" s="15" customFormat="1" ht="19.5" customHeight="1" x14ac:dyDescent="0.3">
      <c r="A19" s="9">
        <v>1210</v>
      </c>
      <c r="B19" s="10" t="s">
        <v>414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3">
      <c r="A20" s="12">
        <v>1810</v>
      </c>
      <c r="B20" s="13" t="s">
        <v>407</v>
      </c>
      <c r="C20" s="139">
        <v>0</v>
      </c>
      <c r="D20" s="139">
        <v>-40.097220180000001</v>
      </c>
      <c r="E20" s="139">
        <v>3.3529650000000001E-2</v>
      </c>
      <c r="F20" s="139">
        <v>40.063690530000002</v>
      </c>
      <c r="G20" s="140">
        <v>0</v>
      </c>
      <c r="H20" s="139">
        <v>0</v>
      </c>
      <c r="I20" s="139">
        <v>-16.014888880000001</v>
      </c>
      <c r="J20" s="139">
        <v>1.4282659999999999E-2</v>
      </c>
      <c r="K20" s="139">
        <v>16.000606220000002</v>
      </c>
      <c r="L20" s="19"/>
      <c r="M20" s="139">
        <v>0</v>
      </c>
      <c r="N20" s="139">
        <v>24.0823313</v>
      </c>
      <c r="O20" s="139">
        <v>-1.9246990000000002E-2</v>
      </c>
      <c r="P20" s="139">
        <v>-24.063084310000001</v>
      </c>
    </row>
    <row r="21" spans="1:16" s="15" customFormat="1" ht="19.5" customHeight="1" x14ac:dyDescent="0.3">
      <c r="A21" s="53">
        <v>1992</v>
      </c>
      <c r="B21" s="95" t="s">
        <v>90</v>
      </c>
      <c r="C21" s="33">
        <v>0</v>
      </c>
      <c r="D21" s="33">
        <v>0</v>
      </c>
      <c r="E21" s="33">
        <v>0</v>
      </c>
      <c r="F21" s="33">
        <v>0</v>
      </c>
      <c r="G21" s="11">
        <v>0</v>
      </c>
      <c r="H21" s="33">
        <v>0</v>
      </c>
      <c r="I21" s="33">
        <v>0</v>
      </c>
      <c r="J21" s="33">
        <v>0</v>
      </c>
      <c r="K21" s="33">
        <v>0</v>
      </c>
      <c r="L21" s="55"/>
      <c r="M21" s="33">
        <v>0</v>
      </c>
      <c r="N21" s="33">
        <v>0</v>
      </c>
      <c r="O21" s="33">
        <v>0</v>
      </c>
      <c r="P21" s="33">
        <v>0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1010.3800780899996</v>
      </c>
      <c r="D23" s="26">
        <v>613.75845601000015</v>
      </c>
      <c r="E23" s="26">
        <v>76.827588850000012</v>
      </c>
      <c r="F23" s="26">
        <v>319.79403323000003</v>
      </c>
      <c r="G23" s="165"/>
      <c r="H23" s="26">
        <v>1003.6007057699999</v>
      </c>
      <c r="I23" s="26">
        <v>647.88684648000003</v>
      </c>
      <c r="J23" s="26">
        <v>40.972669179999997</v>
      </c>
      <c r="K23" s="27">
        <v>314.74119010999982</v>
      </c>
      <c r="L23" s="27"/>
      <c r="M23" s="26">
        <v>-6.7793723199997249</v>
      </c>
      <c r="N23" s="26">
        <v>34.128390469999943</v>
      </c>
      <c r="O23" s="26">
        <v>-35.854919670000001</v>
      </c>
      <c r="P23" s="26">
        <v>-5.0528431199996646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0" t="s">
        <v>460</v>
      </c>
      <c r="B25" s="5"/>
      <c r="C25" s="118" t="s">
        <v>473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18" t="s">
        <v>474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">
      <c r="A27" s="80" t="s">
        <v>393</v>
      </c>
      <c r="B27" s="5"/>
    </row>
    <row r="28" spans="1:16" ht="15" customHeight="1" x14ac:dyDescent="0.3">
      <c r="A28" s="97" t="s">
        <v>394</v>
      </c>
    </row>
    <row r="29" spans="1:16" x14ac:dyDescent="0.3">
      <c r="A29" s="97" t="s">
        <v>395</v>
      </c>
    </row>
    <row r="30" spans="1:16" x14ac:dyDescent="0.3">
      <c r="A30" s="97" t="s">
        <v>396</v>
      </c>
    </row>
    <row r="31" spans="1:16" x14ac:dyDescent="0.3">
      <c r="A31" s="97"/>
    </row>
    <row r="33" spans="1:16" x14ac:dyDescent="0.3">
      <c r="A33" s="144" t="s">
        <v>457</v>
      </c>
      <c r="B33" s="144"/>
      <c r="C33" s="144"/>
      <c r="D33" s="144"/>
      <c r="E33" s="144"/>
      <c r="F33" s="144"/>
      <c r="G33" s="97"/>
      <c r="H33" s="97"/>
      <c r="I33" s="97"/>
      <c r="J33" s="97"/>
      <c r="K33" s="97"/>
      <c r="L33" s="97"/>
      <c r="M33" s="97"/>
      <c r="N33" s="97"/>
      <c r="O33" s="97"/>
      <c r="P33" s="97"/>
    </row>
  </sheetData>
  <mergeCells count="5">
    <mergeCell ref="C2:P2"/>
    <mergeCell ref="C3:F3"/>
    <mergeCell ref="H3:K3"/>
    <mergeCell ref="M3:P3"/>
    <mergeCell ref="A2:B2"/>
  </mergeCells>
  <printOptions horizontalCentered="1"/>
  <pageMargins left="0.25" right="0.25" top="0.75" bottom="0.75" header="0.3" footer="0.3"/>
  <pageSetup scale="70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</sheetPr>
  <dimension ref="A2:S33"/>
  <sheetViews>
    <sheetView view="pageBreakPreview" zoomScale="70" zoomScaleNormal="85" zoomScaleSheetLayoutView="70" workbookViewId="0">
      <selection activeCell="C4" sqref="C4:P4"/>
    </sheetView>
  </sheetViews>
  <sheetFormatPr defaultRowHeight="14.4" x14ac:dyDescent="0.3"/>
  <cols>
    <col min="1" max="1" width="9" style="31" customWidth="1"/>
    <col min="2" max="2" width="48.5546875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415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6.05" customHeight="1" x14ac:dyDescent="0.3">
      <c r="A3" s="57"/>
      <c r="B3" s="59"/>
      <c r="C3" s="152" t="s">
        <v>461</v>
      </c>
      <c r="D3" s="152"/>
      <c r="E3" s="152"/>
      <c r="F3" s="152"/>
      <c r="G3" s="60"/>
      <c r="H3" s="152" t="s">
        <v>462</v>
      </c>
      <c r="I3" s="152"/>
      <c r="J3" s="152"/>
      <c r="K3" s="152"/>
      <c r="L3" s="60"/>
      <c r="M3" s="152" t="s">
        <v>368</v>
      </c>
      <c r="N3" s="152"/>
      <c r="O3" s="152"/>
      <c r="P3" s="152"/>
      <c r="Q3"/>
      <c r="S3" s="62"/>
    </row>
    <row r="4" spans="1:19" s="58" customFormat="1" ht="16.05" customHeight="1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/>
    </row>
    <row r="5" spans="1:19" ht="19.5" customHeight="1" x14ac:dyDescent="0.3">
      <c r="A5" s="9">
        <v>1310</v>
      </c>
      <c r="B5" s="10" t="s">
        <v>400</v>
      </c>
      <c r="C5" s="11">
        <v>9916.8306548300006</v>
      </c>
      <c r="D5" s="11">
        <v>6506.6242392299991</v>
      </c>
      <c r="E5" s="11">
        <v>129.45330881999999</v>
      </c>
      <c r="F5" s="11">
        <v>3280.7531067800014</v>
      </c>
      <c r="G5" s="11">
        <v>10330.855926639993</v>
      </c>
      <c r="H5" s="11">
        <v>10330.855926639993</v>
      </c>
      <c r="I5" s="11">
        <v>6821.8611585800008</v>
      </c>
      <c r="J5" s="11">
        <v>148.96451504000001</v>
      </c>
      <c r="K5" s="11">
        <v>3360.0302530199924</v>
      </c>
      <c r="L5" s="11"/>
      <c r="M5" s="11">
        <v>414.02527180999277</v>
      </c>
      <c r="N5" s="11">
        <v>315.2369193500017</v>
      </c>
      <c r="O5" s="11">
        <v>19.51120622000002</v>
      </c>
      <c r="P5" s="11">
        <v>79.277146239991055</v>
      </c>
    </row>
    <row r="6" spans="1:19" s="15" customFormat="1" ht="19.5" customHeight="1" x14ac:dyDescent="0.3">
      <c r="A6" s="12">
        <v>1331</v>
      </c>
      <c r="B6" s="13" t="s">
        <v>404</v>
      </c>
      <c r="C6" s="34">
        <v>-920.11363575000007</v>
      </c>
      <c r="D6" s="34">
        <v>-629.90679552999995</v>
      </c>
      <c r="E6" s="34">
        <v>52.925916999999998</v>
      </c>
      <c r="F6" s="34">
        <v>-343.13275722000014</v>
      </c>
      <c r="G6" s="56">
        <v>948.33183789000009</v>
      </c>
      <c r="H6" s="34">
        <v>-948.33183789000009</v>
      </c>
      <c r="I6" s="34">
        <v>-661.86983810000004</v>
      </c>
      <c r="J6" s="34">
        <v>0</v>
      </c>
      <c r="K6" s="34">
        <v>-286.46199979000005</v>
      </c>
      <c r="L6" s="14"/>
      <c r="M6" s="34">
        <v>-28.218202140000017</v>
      </c>
      <c r="N6" s="34">
        <v>-31.963042570000084</v>
      </c>
      <c r="O6" s="34">
        <v>-52.925916999999998</v>
      </c>
      <c r="P6" s="34">
        <v>56.670757430000066</v>
      </c>
      <c r="Q6"/>
    </row>
    <row r="7" spans="1:19" ht="19.5" customHeight="1" x14ac:dyDescent="0.3">
      <c r="A7" s="9">
        <v>1337</v>
      </c>
      <c r="B7" s="10" t="s">
        <v>405</v>
      </c>
      <c r="C7" s="32">
        <v>895.14749100999995</v>
      </c>
      <c r="D7" s="32">
        <v>485.49054962000002</v>
      </c>
      <c r="E7" s="32">
        <v>460.34139187</v>
      </c>
      <c r="F7" s="32">
        <v>-50.684450480000066</v>
      </c>
      <c r="G7" s="11">
        <v>873.57422903999998</v>
      </c>
      <c r="H7" s="32">
        <v>873.57422903999998</v>
      </c>
      <c r="I7" s="32">
        <v>494.53344538999994</v>
      </c>
      <c r="J7" s="32">
        <v>415.79279625999999</v>
      </c>
      <c r="K7" s="32">
        <v>-36.752012609999952</v>
      </c>
      <c r="L7" s="16"/>
      <c r="M7" s="32">
        <v>-21.573261969999976</v>
      </c>
      <c r="N7" s="32">
        <v>9.042895769999916</v>
      </c>
      <c r="O7" s="32">
        <v>-44.548595610000007</v>
      </c>
      <c r="P7" s="32">
        <v>13.932437870000115</v>
      </c>
    </row>
    <row r="8" spans="1:19" s="15" customFormat="1" ht="19.5" customHeight="1" x14ac:dyDescent="0.3">
      <c r="A8" s="12">
        <v>1311</v>
      </c>
      <c r="B8" s="13" t="s">
        <v>401</v>
      </c>
      <c r="C8" s="34">
        <v>168.76566256999996</v>
      </c>
      <c r="D8" s="34">
        <v>116.24329145999999</v>
      </c>
      <c r="E8" s="34">
        <v>0</v>
      </c>
      <c r="F8" s="34">
        <v>52.522371109999966</v>
      </c>
      <c r="G8" s="56">
        <v>169.35672903</v>
      </c>
      <c r="H8" s="34">
        <v>169.35672903</v>
      </c>
      <c r="I8" s="34">
        <v>117.98387788000002</v>
      </c>
      <c r="J8" s="34">
        <v>0</v>
      </c>
      <c r="K8" s="34">
        <v>51.372851149999974</v>
      </c>
      <c r="L8" s="14"/>
      <c r="M8" s="34">
        <v>0.59106646000003593</v>
      </c>
      <c r="N8" s="34">
        <v>1.7405864200000281</v>
      </c>
      <c r="O8" s="34">
        <v>0</v>
      </c>
      <c r="P8" s="34">
        <v>-1.1495199599999921</v>
      </c>
    </row>
    <row r="9" spans="1:19" ht="19.2" customHeight="1" x14ac:dyDescent="0.3">
      <c r="A9" s="9">
        <v>1993</v>
      </c>
      <c r="B9" s="10" t="s">
        <v>409</v>
      </c>
      <c r="C9" s="32">
        <v>32.91674995000001</v>
      </c>
      <c r="D9" s="32">
        <v>-0.23963485999999676</v>
      </c>
      <c r="E9" s="32">
        <v>16.689666949999999</v>
      </c>
      <c r="F9" s="32">
        <v>16.466717860000006</v>
      </c>
      <c r="G9" s="11">
        <v>143.41069650000006</v>
      </c>
      <c r="H9" s="32">
        <v>143.41069650000006</v>
      </c>
      <c r="I9" s="32">
        <v>74.739654260000023</v>
      </c>
      <c r="J9" s="32">
        <v>75.044786560000006</v>
      </c>
      <c r="K9" s="32">
        <v>-6.3737443199999717</v>
      </c>
      <c r="L9" s="16"/>
      <c r="M9" s="32">
        <v>110.49394655000005</v>
      </c>
      <c r="N9" s="32">
        <v>74.979289120000018</v>
      </c>
      <c r="O9" s="32">
        <v>58.355119610000003</v>
      </c>
      <c r="P9" s="32">
        <v>-22.840462179999975</v>
      </c>
    </row>
    <row r="10" spans="1:19" s="15" customFormat="1" ht="19.5" customHeight="1" x14ac:dyDescent="0.3">
      <c r="A10" s="12">
        <v>1320</v>
      </c>
      <c r="B10" s="13" t="s">
        <v>402</v>
      </c>
      <c r="C10" s="34">
        <v>285.52212610000004</v>
      </c>
      <c r="D10" s="34">
        <v>183.63700082999992</v>
      </c>
      <c r="E10" s="34">
        <v>81.402035280000007</v>
      </c>
      <c r="F10" s="34">
        <v>20.48308999000011</v>
      </c>
      <c r="G10" s="56">
        <v>119.26101401000003</v>
      </c>
      <c r="H10" s="34">
        <v>119.26101401000003</v>
      </c>
      <c r="I10" s="34">
        <v>82.380058820000016</v>
      </c>
      <c r="J10" s="34">
        <v>51.163688030000003</v>
      </c>
      <c r="K10" s="34">
        <v>-14.282732839999994</v>
      </c>
      <c r="L10" s="14"/>
      <c r="M10" s="34">
        <v>-166.26111209000001</v>
      </c>
      <c r="N10" s="34">
        <v>-101.2569420099999</v>
      </c>
      <c r="O10" s="34">
        <v>-30.238347250000004</v>
      </c>
      <c r="P10" s="34">
        <v>-34.765822830000104</v>
      </c>
    </row>
    <row r="11" spans="1:19" ht="19.5" customHeight="1" x14ac:dyDescent="0.3">
      <c r="A11" s="9">
        <v>1102</v>
      </c>
      <c r="B11" s="10" t="s">
        <v>398</v>
      </c>
      <c r="C11" s="32">
        <v>107.96978172999998</v>
      </c>
      <c r="D11" s="32">
        <v>59.947744589999999</v>
      </c>
      <c r="E11" s="32">
        <v>34.806369680000003</v>
      </c>
      <c r="F11" s="32">
        <v>13.215667459999977</v>
      </c>
      <c r="G11" s="11">
        <v>108.12944354000003</v>
      </c>
      <c r="H11" s="32">
        <v>108.12944354000003</v>
      </c>
      <c r="I11" s="32">
        <v>61.621438559999994</v>
      </c>
      <c r="J11" s="32">
        <v>21.034671230000001</v>
      </c>
      <c r="K11" s="32">
        <v>25.47333375000003</v>
      </c>
      <c r="L11" s="32"/>
      <c r="M11" s="32">
        <v>0.15966181000004553</v>
      </c>
      <c r="N11" s="32">
        <v>1.6736939699999951</v>
      </c>
      <c r="O11" s="32">
        <v>-13.771698450000002</v>
      </c>
      <c r="P11" s="32">
        <v>12.257666290000053</v>
      </c>
    </row>
    <row r="12" spans="1:19" s="15" customFormat="1" ht="19.5" customHeight="1" x14ac:dyDescent="0.3">
      <c r="A12" s="12">
        <v>1330</v>
      </c>
      <c r="B12" s="13" t="s">
        <v>403</v>
      </c>
      <c r="C12" s="34">
        <v>-70.303928399999961</v>
      </c>
      <c r="D12" s="34">
        <v>-52.19476495</v>
      </c>
      <c r="E12" s="34">
        <v>-9.0816230000000012E-2</v>
      </c>
      <c r="F12" s="34">
        <v>-18.01834721999996</v>
      </c>
      <c r="G12" s="56">
        <v>69.610400650000159</v>
      </c>
      <c r="H12" s="34">
        <v>-69.610400650000159</v>
      </c>
      <c r="I12" s="34">
        <v>-44.212010920000012</v>
      </c>
      <c r="J12" s="34">
        <v>-3.8774629999999997E-2</v>
      </c>
      <c r="K12" s="34">
        <v>-25.359615100000148</v>
      </c>
      <c r="L12" s="14"/>
      <c r="M12" s="34">
        <v>0.69352774999980227</v>
      </c>
      <c r="N12" s="34">
        <v>7.9827540299999882</v>
      </c>
      <c r="O12" s="34">
        <v>5.2041600000000014E-2</v>
      </c>
      <c r="P12" s="34">
        <v>-7.3412678800001858</v>
      </c>
    </row>
    <row r="13" spans="1:19" ht="19.5" customHeight="1" x14ac:dyDescent="0.3">
      <c r="A13" s="9">
        <v>1101</v>
      </c>
      <c r="B13" s="10" t="s">
        <v>397</v>
      </c>
      <c r="C13" s="32">
        <v>33.979197889999995</v>
      </c>
      <c r="D13" s="32">
        <v>18.683318449999987</v>
      </c>
      <c r="E13" s="32">
        <v>1.0948340600000002</v>
      </c>
      <c r="F13" s="32">
        <v>14.201045380000007</v>
      </c>
      <c r="G13" s="11">
        <v>36.392318289999992</v>
      </c>
      <c r="H13" s="32">
        <v>36.392318289999992</v>
      </c>
      <c r="I13" s="32">
        <v>20.987611999999988</v>
      </c>
      <c r="J13" s="32">
        <v>1.7561252899999999</v>
      </c>
      <c r="K13" s="32">
        <v>13.648581000000004</v>
      </c>
      <c r="L13" s="16"/>
      <c r="M13" s="32">
        <v>2.4131203999999968</v>
      </c>
      <c r="N13" s="32">
        <v>2.3042935500000006</v>
      </c>
      <c r="O13" s="32">
        <v>0.66129122999999979</v>
      </c>
      <c r="P13" s="32">
        <v>-0.55246438000000353</v>
      </c>
    </row>
    <row r="14" spans="1:19" s="15" customFormat="1" ht="19.5" customHeight="1" x14ac:dyDescent="0.3">
      <c r="A14" s="12">
        <v>1103</v>
      </c>
      <c r="B14" s="13" t="s">
        <v>399</v>
      </c>
      <c r="C14" s="34">
        <v>35.278422710000001</v>
      </c>
      <c r="D14" s="34">
        <v>35.027422309999992</v>
      </c>
      <c r="E14" s="34">
        <v>0</v>
      </c>
      <c r="F14" s="34">
        <v>0.25100040000000945</v>
      </c>
      <c r="G14" s="56">
        <v>16.706424390000002</v>
      </c>
      <c r="H14" s="34">
        <v>16.706424390000002</v>
      </c>
      <c r="I14" s="34">
        <v>16.395135189999998</v>
      </c>
      <c r="J14" s="34">
        <v>5.9799999999999999E-2</v>
      </c>
      <c r="K14" s="34">
        <v>0.25148920000000446</v>
      </c>
      <c r="L14" s="34"/>
      <c r="M14" s="34">
        <v>-18.571998319999999</v>
      </c>
      <c r="N14" s="34">
        <v>-18.632287119999994</v>
      </c>
      <c r="O14" s="34">
        <v>5.9799999999999999E-2</v>
      </c>
      <c r="P14" s="34">
        <v>4.8879999999503626E-4</v>
      </c>
    </row>
    <row r="15" spans="1:19" ht="19.5" customHeight="1" x14ac:dyDescent="0.3">
      <c r="A15" s="9">
        <v>1340</v>
      </c>
      <c r="B15" s="10" t="s">
        <v>85</v>
      </c>
      <c r="C15" s="32">
        <v>-8.3363627200000003</v>
      </c>
      <c r="D15" s="32">
        <v>0</v>
      </c>
      <c r="E15" s="32">
        <v>22.29725099000002</v>
      </c>
      <c r="F15" s="32">
        <v>-30.63361371000002</v>
      </c>
      <c r="G15" s="11">
        <v>2.6249252100000002</v>
      </c>
      <c r="H15" s="32">
        <v>-2.6249252100000002</v>
      </c>
      <c r="I15" s="32">
        <v>0</v>
      </c>
      <c r="J15" s="32">
        <v>9.9910084599999767</v>
      </c>
      <c r="K15" s="32">
        <v>-12.615933669999977</v>
      </c>
      <c r="L15" s="16"/>
      <c r="M15" s="32">
        <v>5.7114375099999997</v>
      </c>
      <c r="N15" s="32">
        <v>0</v>
      </c>
      <c r="O15" s="32">
        <v>-12.306242530000043</v>
      </c>
      <c r="P15" s="32">
        <v>18.017680040000045</v>
      </c>
    </row>
    <row r="16" spans="1:19" s="15" customFormat="1" ht="19.5" customHeight="1" x14ac:dyDescent="0.3">
      <c r="A16" s="12">
        <v>1350</v>
      </c>
      <c r="B16" s="13" t="s">
        <v>406</v>
      </c>
      <c r="C16" s="34">
        <v>-5.2983376500000006</v>
      </c>
      <c r="D16" s="34">
        <v>0</v>
      </c>
      <c r="E16" s="34">
        <v>0</v>
      </c>
      <c r="F16" s="34">
        <v>-5.2983376500000006</v>
      </c>
      <c r="G16" s="56">
        <v>0.50324396999999998</v>
      </c>
      <c r="H16" s="34">
        <v>-0.50324396999999998</v>
      </c>
      <c r="I16" s="34">
        <v>0</v>
      </c>
      <c r="J16" s="34">
        <v>0</v>
      </c>
      <c r="K16" s="34">
        <v>-0.50324396999999998</v>
      </c>
      <c r="L16" s="14"/>
      <c r="M16" s="34">
        <v>4.7950936800000008</v>
      </c>
      <c r="N16" s="34">
        <v>0</v>
      </c>
      <c r="O16" s="34">
        <v>0</v>
      </c>
      <c r="P16" s="34">
        <v>4.7950936800000008</v>
      </c>
    </row>
    <row r="17" spans="1:16" ht="19.5" customHeight="1" x14ac:dyDescent="0.3">
      <c r="A17" s="9">
        <v>1991</v>
      </c>
      <c r="B17" s="10" t="s">
        <v>408</v>
      </c>
      <c r="C17" s="32">
        <v>0</v>
      </c>
      <c r="D17" s="32">
        <v>0.57987626000000003</v>
      </c>
      <c r="E17" s="32">
        <v>0</v>
      </c>
      <c r="F17" s="32">
        <v>-0.57987626000000003</v>
      </c>
      <c r="G17" s="11">
        <v>0</v>
      </c>
      <c r="H17" s="32">
        <v>0</v>
      </c>
      <c r="I17" s="32">
        <v>0.33621116000000001</v>
      </c>
      <c r="J17" s="32">
        <v>0</v>
      </c>
      <c r="K17" s="32">
        <v>-0.33621116000000001</v>
      </c>
      <c r="L17" s="16"/>
      <c r="M17" s="32">
        <v>0</v>
      </c>
      <c r="N17" s="32">
        <v>-0.24366510000000002</v>
      </c>
      <c r="O17" s="32">
        <v>0</v>
      </c>
      <c r="P17" s="32">
        <v>0.24366510000000002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0</v>
      </c>
      <c r="D18" s="34">
        <v>0</v>
      </c>
      <c r="E18" s="34">
        <v>11.389653619999999</v>
      </c>
      <c r="F18" s="34">
        <v>-11.389653619999999</v>
      </c>
      <c r="G18" s="56">
        <v>0</v>
      </c>
      <c r="H18" s="34">
        <v>0</v>
      </c>
      <c r="I18" s="34">
        <v>0</v>
      </c>
      <c r="J18" s="34">
        <v>0.73154393999999989</v>
      </c>
      <c r="K18" s="34">
        <v>-0.73154393999999989</v>
      </c>
      <c r="L18" s="14"/>
      <c r="M18" s="34">
        <v>0</v>
      </c>
      <c r="N18" s="34">
        <v>0</v>
      </c>
      <c r="O18" s="34">
        <v>-10.658109679999999</v>
      </c>
      <c r="P18" s="34">
        <v>10.658109679999999</v>
      </c>
    </row>
    <row r="19" spans="1:16" s="15" customFormat="1" ht="19.5" customHeight="1" x14ac:dyDescent="0.3">
      <c r="A19" s="9">
        <v>1210</v>
      </c>
      <c r="B19" s="10" t="s">
        <v>414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3">
      <c r="A20" s="12">
        <v>1810</v>
      </c>
      <c r="B20" s="13" t="s">
        <v>407</v>
      </c>
      <c r="C20" s="139">
        <v>0</v>
      </c>
      <c r="D20" s="139">
        <v>19.670371280000001</v>
      </c>
      <c r="E20" s="139">
        <v>0.10629267999999999</v>
      </c>
      <c r="F20" s="139">
        <v>-19.77666396</v>
      </c>
      <c r="G20" s="140">
        <v>0</v>
      </c>
      <c r="H20" s="139">
        <v>0</v>
      </c>
      <c r="I20" s="139">
        <v>31.04835864</v>
      </c>
      <c r="J20" s="139">
        <v>4.8660740000000008E-2</v>
      </c>
      <c r="K20" s="139">
        <v>-31.097019379999999</v>
      </c>
      <c r="L20" s="19"/>
      <c r="M20" s="139">
        <v>0</v>
      </c>
      <c r="N20" s="139">
        <v>11.377987359999999</v>
      </c>
      <c r="O20" s="139">
        <v>-5.7631939999999979E-2</v>
      </c>
      <c r="P20" s="139">
        <v>-11.320355419999999</v>
      </c>
    </row>
    <row r="21" spans="1:16" s="15" customFormat="1" ht="19.5" customHeight="1" x14ac:dyDescent="0.3">
      <c r="A21" s="53">
        <v>1992</v>
      </c>
      <c r="B21" s="95" t="s">
        <v>90</v>
      </c>
      <c r="C21" s="33">
        <v>0</v>
      </c>
      <c r="D21" s="33">
        <v>-75.576851040000008</v>
      </c>
      <c r="E21" s="33">
        <v>-9.6006289999999994E-2</v>
      </c>
      <c r="F21" s="33">
        <v>75.672857330000014</v>
      </c>
      <c r="G21" s="11">
        <v>0</v>
      </c>
      <c r="H21" s="33">
        <v>0</v>
      </c>
      <c r="I21" s="33">
        <v>-71.301955170000014</v>
      </c>
      <c r="J21" s="33">
        <v>59.471246150000006</v>
      </c>
      <c r="K21" s="33">
        <v>11.830709020000008</v>
      </c>
      <c r="L21" s="55"/>
      <c r="M21" s="33">
        <v>0</v>
      </c>
      <c r="N21" s="33">
        <v>4.2748958699999946</v>
      </c>
      <c r="O21" s="33">
        <v>59.567252440000004</v>
      </c>
      <c r="P21" s="33">
        <v>-63.842148309999999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79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10472.357822270002</v>
      </c>
      <c r="D23" s="26">
        <v>6667.9857676499996</v>
      </c>
      <c r="E23" s="26">
        <v>810.31989843000008</v>
      </c>
      <c r="F23" s="26">
        <v>2994.0521561900018</v>
      </c>
      <c r="G23" s="27"/>
      <c r="H23" s="26">
        <v>10776.616373719989</v>
      </c>
      <c r="I23" s="26">
        <v>6944.5031462899988</v>
      </c>
      <c r="J23" s="26">
        <v>784.02006706999987</v>
      </c>
      <c r="K23" s="27">
        <v>3048.0931603599911</v>
      </c>
      <c r="L23" s="27"/>
      <c r="M23" s="26">
        <v>304.25855144999264</v>
      </c>
      <c r="N23" s="26">
        <v>276.51737864000165</v>
      </c>
      <c r="O23" s="26">
        <v>-26.299831360000013</v>
      </c>
      <c r="P23" s="26">
        <v>54.041004169990998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142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0" t="s">
        <v>460</v>
      </c>
      <c r="B25" s="5"/>
      <c r="C25" s="118" t="s">
        <v>473</v>
      </c>
      <c r="D25" s="118"/>
      <c r="E25" s="118"/>
      <c r="F25" s="118"/>
      <c r="G25" s="147"/>
      <c r="H25" s="148"/>
      <c r="I25" s="118"/>
      <c r="J25" s="118"/>
      <c r="K25" s="118"/>
      <c r="L25" s="147"/>
      <c r="M25" s="118"/>
      <c r="N25" s="118"/>
      <c r="O25" s="118"/>
      <c r="P25" s="118"/>
    </row>
    <row r="26" spans="1:16" ht="15" customHeight="1" x14ac:dyDescent="0.35">
      <c r="A26" s="4"/>
      <c r="B26" s="5"/>
      <c r="C26" s="118" t="s">
        <v>474</v>
      </c>
      <c r="D26" s="118"/>
      <c r="E26" s="118"/>
      <c r="F26" s="118"/>
      <c r="G26" s="147"/>
      <c r="H26" s="148"/>
      <c r="I26" s="118"/>
      <c r="J26" s="118"/>
      <c r="K26" s="118"/>
      <c r="L26" s="147"/>
      <c r="M26" s="118"/>
      <c r="N26" s="118"/>
      <c r="O26" s="118"/>
      <c r="P26" s="118"/>
    </row>
    <row r="27" spans="1:16" ht="15" customHeight="1" x14ac:dyDescent="0.3">
      <c r="A27" s="80" t="s">
        <v>393</v>
      </c>
      <c r="B27" s="5"/>
      <c r="C27" s="107"/>
      <c r="D27" s="107"/>
      <c r="E27" s="5"/>
      <c r="F27" s="5"/>
      <c r="G27" s="5"/>
      <c r="H27" s="142"/>
      <c r="I27" s="5"/>
      <c r="J27" s="5"/>
      <c r="K27" s="5"/>
      <c r="L27" s="5"/>
      <c r="M27" s="5"/>
      <c r="N27" s="5"/>
      <c r="O27" s="5"/>
      <c r="P27" s="5"/>
    </row>
    <row r="28" spans="1:16" ht="15" customHeight="1" x14ac:dyDescent="0.3">
      <c r="A28" s="97" t="s">
        <v>394</v>
      </c>
      <c r="C28" s="107" t="s">
        <v>413</v>
      </c>
      <c r="E28" s="5"/>
      <c r="F28" s="5"/>
      <c r="G28" s="5"/>
      <c r="H28" s="142"/>
      <c r="I28" s="5"/>
      <c r="J28" s="5"/>
      <c r="K28" s="5"/>
      <c r="L28" s="5"/>
      <c r="M28" s="5"/>
      <c r="N28" s="5"/>
      <c r="O28" s="5"/>
      <c r="P28" s="5"/>
    </row>
    <row r="29" spans="1:16" x14ac:dyDescent="0.3">
      <c r="A29" s="97" t="s">
        <v>395</v>
      </c>
      <c r="C29" s="145" t="s">
        <v>472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16" x14ac:dyDescent="0.3">
      <c r="A30" s="97" t="s">
        <v>396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3" spans="1:16" x14ac:dyDescent="0.3">
      <c r="A33" s="97" t="s">
        <v>457</v>
      </c>
      <c r="B33" s="97"/>
      <c r="C33" s="97"/>
      <c r="D33" s="97"/>
      <c r="E33" s="97"/>
      <c r="F33" s="97"/>
      <c r="G33" s="97"/>
      <c r="H33" s="143"/>
      <c r="I33" s="97"/>
      <c r="J33" s="97"/>
      <c r="K33" s="97"/>
      <c r="L33" s="97"/>
      <c r="M33" s="97"/>
      <c r="N33" s="97"/>
      <c r="O33" s="97"/>
      <c r="P33" s="97"/>
    </row>
  </sheetData>
  <mergeCells count="6">
    <mergeCell ref="C30:P30"/>
    <mergeCell ref="A2:B2"/>
    <mergeCell ref="C2:P2"/>
    <mergeCell ref="C3:F3"/>
    <mergeCell ref="H3:K3"/>
    <mergeCell ref="M3:P3"/>
  </mergeCells>
  <printOptions horizontalCentered="1"/>
  <pageMargins left="0.25" right="0.25" top="0.75" bottom="0.75" header="0.3" footer="0.3"/>
  <pageSetup scale="7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</sheetPr>
  <dimension ref="A2:S33"/>
  <sheetViews>
    <sheetView view="pageBreakPreview" zoomScale="70" zoomScaleNormal="70" zoomScaleSheetLayoutView="70" workbookViewId="0">
      <selection activeCell="C4" sqref="C4:P4"/>
    </sheetView>
  </sheetViews>
  <sheetFormatPr defaultRowHeight="14.4" x14ac:dyDescent="0.3"/>
  <cols>
    <col min="1" max="1" width="9" style="31" customWidth="1"/>
    <col min="2" max="2" width="48.554687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2" spans="1:19" s="67" customFormat="1" ht="47.4" customHeight="1" x14ac:dyDescent="0.3">
      <c r="A2" s="153"/>
      <c r="B2" s="154"/>
      <c r="C2" s="150" t="s">
        <v>420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9" s="58" customFormat="1" ht="16.05" customHeight="1" x14ac:dyDescent="0.3">
      <c r="A3" s="57"/>
      <c r="B3" s="59"/>
      <c r="C3" s="152" t="s">
        <v>463</v>
      </c>
      <c r="D3" s="152"/>
      <c r="E3" s="152"/>
      <c r="F3" s="152"/>
      <c r="G3" s="60"/>
      <c r="H3" s="152" t="s">
        <v>459</v>
      </c>
      <c r="I3" s="152"/>
      <c r="J3" s="152"/>
      <c r="K3" s="152"/>
      <c r="L3" s="60"/>
      <c r="M3" s="152" t="s">
        <v>94</v>
      </c>
      <c r="N3" s="152"/>
      <c r="O3" s="152"/>
      <c r="P3" s="152"/>
      <c r="Q3"/>
      <c r="S3" s="62"/>
    </row>
    <row r="4" spans="1:19" s="58" customFormat="1" ht="16.05" customHeight="1" x14ac:dyDescent="0.3">
      <c r="A4" s="63" t="s">
        <v>68</v>
      </c>
      <c r="B4" s="64" t="s">
        <v>69</v>
      </c>
      <c r="C4" s="149" t="s">
        <v>476</v>
      </c>
      <c r="D4" s="149" t="s">
        <v>477</v>
      </c>
      <c r="E4" s="149" t="s">
        <v>478</v>
      </c>
      <c r="F4" s="149" t="s">
        <v>475</v>
      </c>
      <c r="G4" s="60" t="s">
        <v>454</v>
      </c>
      <c r="H4" s="149" t="s">
        <v>476</v>
      </c>
      <c r="I4" s="149" t="s">
        <v>477</v>
      </c>
      <c r="J4" s="149" t="s">
        <v>478</v>
      </c>
      <c r="K4" s="149" t="s">
        <v>475</v>
      </c>
      <c r="L4" s="60" t="s">
        <v>454</v>
      </c>
      <c r="M4" s="149" t="s">
        <v>476</v>
      </c>
      <c r="N4" s="149" t="s">
        <v>477</v>
      </c>
      <c r="O4" s="149" t="s">
        <v>478</v>
      </c>
      <c r="P4" s="149" t="s">
        <v>475</v>
      </c>
      <c r="Q4"/>
    </row>
    <row r="5" spans="1:19" ht="19.5" customHeight="1" x14ac:dyDescent="0.3">
      <c r="A5" s="9">
        <v>1310</v>
      </c>
      <c r="B5" s="10" t="s">
        <v>400</v>
      </c>
      <c r="C5" s="11">
        <v>1021.7322572926487</v>
      </c>
      <c r="D5" s="11">
        <v>676.67083583178271</v>
      </c>
      <c r="E5" s="11">
        <v>14.555334967536171</v>
      </c>
      <c r="F5" s="11">
        <v>330.5060864933298</v>
      </c>
      <c r="G5" s="11">
        <v>993.58054686000003</v>
      </c>
      <c r="H5" s="11">
        <v>993.58054686000003</v>
      </c>
      <c r="I5" s="11">
        <v>658.6370118100001</v>
      </c>
      <c r="J5" s="11">
        <v>13.345418519999999</v>
      </c>
      <c r="K5" s="11">
        <v>321.59811652999991</v>
      </c>
      <c r="L5" s="11"/>
      <c r="M5" s="11">
        <v>-28.151710432648656</v>
      </c>
      <c r="N5" s="11">
        <v>-18.033824021782607</v>
      </c>
      <c r="O5" s="11">
        <v>-1.2099164475361714</v>
      </c>
      <c r="P5" s="11">
        <v>-8.9079699633298777</v>
      </c>
    </row>
    <row r="6" spans="1:19" s="15" customFormat="1" ht="19.5" customHeight="1" x14ac:dyDescent="0.3">
      <c r="A6" s="12">
        <v>1331</v>
      </c>
      <c r="B6" s="13" t="s">
        <v>404</v>
      </c>
      <c r="C6" s="34">
        <v>-36.931044832678872</v>
      </c>
      <c r="D6" s="34">
        <v>-28.090251142993594</v>
      </c>
      <c r="E6" s="34">
        <v>0</v>
      </c>
      <c r="F6" s="34">
        <v>-8.8407936896852775</v>
      </c>
      <c r="G6" s="56">
        <v>77.421464930000013</v>
      </c>
      <c r="H6" s="34">
        <v>-77.421464930000013</v>
      </c>
      <c r="I6" s="34">
        <v>-54.70807396</v>
      </c>
      <c r="J6" s="34">
        <v>0</v>
      </c>
      <c r="K6" s="34">
        <v>-22.713390970000013</v>
      </c>
      <c r="L6" s="14"/>
      <c r="M6" s="34">
        <v>-40.490420097321142</v>
      </c>
      <c r="N6" s="34">
        <v>-26.617822817006406</v>
      </c>
      <c r="O6" s="34">
        <v>0</v>
      </c>
      <c r="P6" s="34">
        <v>-13.872597280314736</v>
      </c>
      <c r="Q6"/>
    </row>
    <row r="7" spans="1:19" ht="19.5" customHeight="1" x14ac:dyDescent="0.3">
      <c r="A7" s="9">
        <v>1320</v>
      </c>
      <c r="B7" s="10" t="s">
        <v>402</v>
      </c>
      <c r="C7" s="32">
        <v>50.304445217464448</v>
      </c>
      <c r="D7" s="32">
        <v>35.148716327463177</v>
      </c>
      <c r="E7" s="32">
        <v>19.214163021717223</v>
      </c>
      <c r="F7" s="32">
        <v>-4.058434131715952</v>
      </c>
      <c r="G7" s="11">
        <v>64.266196829999998</v>
      </c>
      <c r="H7" s="32">
        <v>64.266196829999998</v>
      </c>
      <c r="I7" s="32">
        <v>43.190198799999997</v>
      </c>
      <c r="J7" s="32">
        <v>22.20376959</v>
      </c>
      <c r="K7" s="32">
        <v>-1.1277715599999993</v>
      </c>
      <c r="L7" s="16"/>
      <c r="M7" s="32">
        <v>13.961751612535551</v>
      </c>
      <c r="N7" s="32">
        <v>8.0414824725368206</v>
      </c>
      <c r="O7" s="32">
        <v>2.9896065682827775</v>
      </c>
      <c r="P7" s="32">
        <v>2.9306625717159527</v>
      </c>
    </row>
    <row r="8" spans="1:19" s="15" customFormat="1" ht="19.5" customHeight="1" x14ac:dyDescent="0.3">
      <c r="A8" s="12">
        <v>1311</v>
      </c>
      <c r="B8" s="13" t="s">
        <v>401</v>
      </c>
      <c r="C8" s="34">
        <v>17.504831438212658</v>
      </c>
      <c r="D8" s="34">
        <v>12.178120499128795</v>
      </c>
      <c r="E8" s="34">
        <v>0</v>
      </c>
      <c r="F8" s="34">
        <v>5.3267109390838634</v>
      </c>
      <c r="G8" s="56">
        <v>16.574249859999998</v>
      </c>
      <c r="H8" s="34">
        <v>16.574249859999998</v>
      </c>
      <c r="I8" s="34">
        <v>11.605476749999999</v>
      </c>
      <c r="J8" s="34">
        <v>0</v>
      </c>
      <c r="K8" s="34">
        <v>4.968773109999999</v>
      </c>
      <c r="L8" s="14"/>
      <c r="M8" s="34">
        <v>-0.93058157821266008</v>
      </c>
      <c r="N8" s="34">
        <v>-0.57264374912879568</v>
      </c>
      <c r="O8" s="34">
        <v>0</v>
      </c>
      <c r="P8" s="34">
        <v>-0.3579378290838644</v>
      </c>
    </row>
    <row r="9" spans="1:19" ht="19.5" customHeight="1" x14ac:dyDescent="0.3">
      <c r="A9" s="9">
        <v>1101</v>
      </c>
      <c r="B9" s="10" t="s">
        <v>397</v>
      </c>
      <c r="C9" s="32">
        <v>3.6557315833333339</v>
      </c>
      <c r="D9" s="32">
        <v>2.0017113333333332</v>
      </c>
      <c r="E9" s="32">
        <v>0.15453658333333331</v>
      </c>
      <c r="F9" s="32">
        <v>1.4994836666666673</v>
      </c>
      <c r="G9" s="11">
        <v>4.31245645</v>
      </c>
      <c r="H9" s="32">
        <v>4.31245645</v>
      </c>
      <c r="I9" s="32">
        <v>2.498752310000004</v>
      </c>
      <c r="J9" s="32">
        <v>7.0245660000000001E-2</v>
      </c>
      <c r="K9" s="32">
        <v>1.7434584799999959</v>
      </c>
      <c r="L9" s="16"/>
      <c r="M9" s="32">
        <v>0.65672486666666607</v>
      </c>
      <c r="N9" s="32">
        <v>0.4970409766666708</v>
      </c>
      <c r="O9" s="32">
        <v>-8.4290923333333309E-2</v>
      </c>
      <c r="P9" s="32">
        <v>0.2439748133333286</v>
      </c>
    </row>
    <row r="10" spans="1:19" s="15" customFormat="1" ht="19.5" customHeight="1" x14ac:dyDescent="0.3">
      <c r="A10" s="12">
        <v>1330</v>
      </c>
      <c r="B10" s="13" t="s">
        <v>403</v>
      </c>
      <c r="C10" s="34">
        <v>-7.0116633333333356</v>
      </c>
      <c r="D10" s="34">
        <v>-4.6502875825340455</v>
      </c>
      <c r="E10" s="34">
        <v>0</v>
      </c>
      <c r="F10" s="34">
        <v>-2.3613757507992901</v>
      </c>
      <c r="G10" s="56">
        <v>3.81625046</v>
      </c>
      <c r="H10" s="34">
        <v>-3.81625046</v>
      </c>
      <c r="I10" s="34">
        <v>-2.5525571199999999</v>
      </c>
      <c r="J10" s="34">
        <v>-2.1909459999999999E-2</v>
      </c>
      <c r="K10" s="34">
        <v>-1.2417838800000001</v>
      </c>
      <c r="L10" s="14"/>
      <c r="M10" s="34">
        <v>3.1954128733333356</v>
      </c>
      <c r="N10" s="34">
        <v>2.0977304625340456</v>
      </c>
      <c r="O10" s="34">
        <v>-2.1909459999999999E-2</v>
      </c>
      <c r="P10" s="34">
        <v>1.11959187079929</v>
      </c>
    </row>
    <row r="11" spans="1:19" ht="19.5" customHeight="1" x14ac:dyDescent="0.3">
      <c r="A11" s="9">
        <v>1103</v>
      </c>
      <c r="B11" s="10" t="s">
        <v>399</v>
      </c>
      <c r="C11" s="32">
        <v>5.9993853333333327</v>
      </c>
      <c r="D11" s="32">
        <v>5.8154818333333331</v>
      </c>
      <c r="E11" s="32">
        <v>0.14024708333333333</v>
      </c>
      <c r="F11" s="32">
        <v>4.3656416666666226E-2</v>
      </c>
      <c r="G11" s="11">
        <v>3.1999342799999999</v>
      </c>
      <c r="H11" s="32">
        <v>3.1999342799999999</v>
      </c>
      <c r="I11" s="32">
        <v>3.19231686</v>
      </c>
      <c r="J11" s="32">
        <v>0</v>
      </c>
      <c r="K11" s="32">
        <v>7.6174199999998748E-3</v>
      </c>
      <c r="L11" s="32"/>
      <c r="M11" s="32">
        <v>-2.7994510533333328</v>
      </c>
      <c r="N11" s="32">
        <v>-2.6231649733333331</v>
      </c>
      <c r="O11" s="32">
        <v>-0.14024708333333333</v>
      </c>
      <c r="P11" s="32">
        <v>-3.6038996666666351E-2</v>
      </c>
    </row>
    <row r="12" spans="1:19" s="15" customFormat="1" ht="19.5" customHeight="1" x14ac:dyDescent="0.3">
      <c r="A12" s="12">
        <v>1102</v>
      </c>
      <c r="B12" s="13" t="s">
        <v>398</v>
      </c>
      <c r="C12" s="34">
        <v>13.319242083333332</v>
      </c>
      <c r="D12" s="34">
        <v>7.7924786666666659</v>
      </c>
      <c r="E12" s="34">
        <v>2.2658667499999998</v>
      </c>
      <c r="F12" s="34">
        <v>3.2608966666666666</v>
      </c>
      <c r="G12" s="56">
        <v>3.0438757299999999</v>
      </c>
      <c r="H12" s="34">
        <v>3.0438757299999999</v>
      </c>
      <c r="I12" s="34">
        <v>1.5919830800000001</v>
      </c>
      <c r="J12" s="34">
        <v>0.52549984999999999</v>
      </c>
      <c r="K12" s="34">
        <v>0.92639279999999979</v>
      </c>
      <c r="L12" s="14"/>
      <c r="M12" s="34">
        <v>-10.275366353333332</v>
      </c>
      <c r="N12" s="34">
        <v>-6.2004955866666656</v>
      </c>
      <c r="O12" s="34">
        <v>-1.7403668999999997</v>
      </c>
      <c r="P12" s="34">
        <v>-2.3345038666666671</v>
      </c>
    </row>
    <row r="13" spans="1:19" ht="19.5" customHeight="1" x14ac:dyDescent="0.3">
      <c r="A13" s="9">
        <v>1340</v>
      </c>
      <c r="B13" s="10" t="s">
        <v>85</v>
      </c>
      <c r="C13" s="32">
        <v>0</v>
      </c>
      <c r="D13" s="32">
        <v>0</v>
      </c>
      <c r="E13" s="32">
        <v>0</v>
      </c>
      <c r="F13" s="32">
        <v>0</v>
      </c>
      <c r="G13" s="11">
        <v>0.20774767</v>
      </c>
      <c r="H13" s="32">
        <v>-0.20774767</v>
      </c>
      <c r="I13" s="32">
        <v>0</v>
      </c>
      <c r="J13" s="32">
        <v>18.865575380000003</v>
      </c>
      <c r="K13" s="32">
        <v>-19.073323050000003</v>
      </c>
      <c r="L13" s="16"/>
      <c r="M13" s="32">
        <v>-0.20774767</v>
      </c>
      <c r="N13" s="32">
        <v>0</v>
      </c>
      <c r="O13" s="32">
        <v>18.865575380000003</v>
      </c>
      <c r="P13" s="32">
        <v>-19.073323050000003</v>
      </c>
    </row>
    <row r="14" spans="1:19" s="15" customFormat="1" ht="19.5" customHeight="1" x14ac:dyDescent="0.3">
      <c r="A14" s="12">
        <v>1993</v>
      </c>
      <c r="B14" s="13" t="s">
        <v>409</v>
      </c>
      <c r="C14" s="34">
        <v>0</v>
      </c>
      <c r="D14" s="34">
        <v>-1.733517</v>
      </c>
      <c r="E14" s="34">
        <v>1.733517</v>
      </c>
      <c r="F14" s="34">
        <v>0</v>
      </c>
      <c r="G14" s="56">
        <v>0.1336</v>
      </c>
      <c r="H14" s="34">
        <v>0.1336</v>
      </c>
      <c r="I14" s="34">
        <v>0.41185021999999882</v>
      </c>
      <c r="J14" s="34">
        <v>-14.08506107</v>
      </c>
      <c r="K14" s="34">
        <v>13.806810850000002</v>
      </c>
      <c r="L14" s="34"/>
      <c r="M14" s="34">
        <v>0.1336</v>
      </c>
      <c r="N14" s="34">
        <v>2.1453672199999989</v>
      </c>
      <c r="O14" s="34">
        <v>-15.818578070000001</v>
      </c>
      <c r="P14" s="34">
        <v>13.806810850000002</v>
      </c>
    </row>
    <row r="15" spans="1:19" ht="19.5" customHeight="1" x14ac:dyDescent="0.3">
      <c r="A15" s="9">
        <v>1350</v>
      </c>
      <c r="B15" s="10" t="s">
        <v>406</v>
      </c>
      <c r="C15" s="32">
        <v>0</v>
      </c>
      <c r="D15" s="32">
        <v>0</v>
      </c>
      <c r="E15" s="32">
        <v>0</v>
      </c>
      <c r="F15" s="32">
        <v>0</v>
      </c>
      <c r="G15" s="11">
        <v>6.6267999999999994E-2</v>
      </c>
      <c r="H15" s="32">
        <v>-6.6267999999999994E-2</v>
      </c>
      <c r="I15" s="32">
        <v>0</v>
      </c>
      <c r="J15" s="32">
        <v>0</v>
      </c>
      <c r="K15" s="32">
        <v>-6.6267999999999994E-2</v>
      </c>
      <c r="L15" s="16"/>
      <c r="M15" s="32">
        <v>-6.6267999999999994E-2</v>
      </c>
      <c r="N15" s="32">
        <v>0</v>
      </c>
      <c r="O15" s="32">
        <v>0</v>
      </c>
      <c r="P15" s="32">
        <v>-6.6267999999999994E-2</v>
      </c>
    </row>
    <row r="16" spans="1:19" s="15" customFormat="1" ht="19.5" customHeight="1" x14ac:dyDescent="0.3">
      <c r="A16" s="12">
        <v>1337</v>
      </c>
      <c r="B16" s="13" t="s">
        <v>405</v>
      </c>
      <c r="C16" s="34">
        <v>0</v>
      </c>
      <c r="D16" s="34">
        <v>0</v>
      </c>
      <c r="E16" s="34">
        <v>0</v>
      </c>
      <c r="F16" s="34">
        <v>0</v>
      </c>
      <c r="G16" s="56">
        <v>1.57682E-3</v>
      </c>
      <c r="H16" s="34">
        <v>1.57682E-3</v>
      </c>
      <c r="I16" s="34">
        <v>1.06609E-3</v>
      </c>
      <c r="J16" s="34">
        <v>0</v>
      </c>
      <c r="K16" s="34">
        <v>5.1073000000000004E-4</v>
      </c>
      <c r="L16" s="14"/>
      <c r="M16" s="34">
        <v>1.57682E-3</v>
      </c>
      <c r="N16" s="34">
        <v>1.06609E-3</v>
      </c>
      <c r="O16" s="34">
        <v>0</v>
      </c>
      <c r="P16" s="34">
        <v>5.1073000000000004E-4</v>
      </c>
    </row>
    <row r="17" spans="1:16" ht="19.5" customHeight="1" x14ac:dyDescent="0.3">
      <c r="A17" s="9">
        <v>1991</v>
      </c>
      <c r="B17" s="10" t="s">
        <v>408</v>
      </c>
      <c r="C17" s="32">
        <v>0</v>
      </c>
      <c r="D17" s="32">
        <v>0</v>
      </c>
      <c r="E17" s="32">
        <v>0</v>
      </c>
      <c r="F17" s="32">
        <v>0</v>
      </c>
      <c r="G17" s="11">
        <v>0</v>
      </c>
      <c r="H17" s="32">
        <v>0</v>
      </c>
      <c r="I17" s="32">
        <v>3.3710519999999994E-2</v>
      </c>
      <c r="J17" s="32">
        <v>0</v>
      </c>
      <c r="K17" s="32">
        <v>-3.3710519999999994E-2</v>
      </c>
      <c r="L17" s="16"/>
      <c r="M17" s="32">
        <v>0</v>
      </c>
      <c r="N17" s="32">
        <v>3.3710519999999994E-2</v>
      </c>
      <c r="O17" s="32">
        <v>0</v>
      </c>
      <c r="P17" s="32">
        <v>-3.3710519999999994E-2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2.5971392500000001</v>
      </c>
      <c r="D18" s="34">
        <v>0</v>
      </c>
      <c r="E18" s="34">
        <v>2.5971392500000001</v>
      </c>
      <c r="F18" s="34">
        <v>0</v>
      </c>
      <c r="G18" s="56">
        <v>0</v>
      </c>
      <c r="H18" s="34">
        <v>0</v>
      </c>
      <c r="I18" s="34">
        <v>0</v>
      </c>
      <c r="J18" s="34">
        <v>5.4848050000000002E-2</v>
      </c>
      <c r="K18" s="34">
        <v>-5.4848050000000002E-2</v>
      </c>
      <c r="L18" s="14"/>
      <c r="M18" s="34">
        <v>-2.5971392500000001</v>
      </c>
      <c r="N18" s="34">
        <v>0</v>
      </c>
      <c r="O18" s="34">
        <v>-2.5422912000000002</v>
      </c>
      <c r="P18" s="34">
        <v>-5.4848049999999926E-2</v>
      </c>
    </row>
    <row r="19" spans="1:16" s="15" customFormat="1" ht="19.5" customHeight="1" x14ac:dyDescent="0.3">
      <c r="A19" s="9">
        <v>1210</v>
      </c>
      <c r="B19" s="10" t="s">
        <v>414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3">
      <c r="A20" s="12">
        <v>1810</v>
      </c>
      <c r="B20" s="13" t="s">
        <v>407</v>
      </c>
      <c r="C20" s="139">
        <v>0</v>
      </c>
      <c r="D20" s="139">
        <v>0</v>
      </c>
      <c r="E20" s="139">
        <v>0</v>
      </c>
      <c r="F20" s="139">
        <v>0</v>
      </c>
      <c r="G20" s="140">
        <v>0</v>
      </c>
      <c r="H20" s="139">
        <v>0</v>
      </c>
      <c r="I20" s="139">
        <v>-16.014888880000001</v>
      </c>
      <c r="J20" s="139">
        <v>1.4282659999999999E-2</v>
      </c>
      <c r="K20" s="139">
        <v>16.000606220000002</v>
      </c>
      <c r="L20" s="19"/>
      <c r="M20" s="139">
        <v>0</v>
      </c>
      <c r="N20" s="139">
        <v>-16.014888880000001</v>
      </c>
      <c r="O20" s="139">
        <v>1.4282659999999999E-2</v>
      </c>
      <c r="P20" s="139">
        <v>16.000606220000002</v>
      </c>
    </row>
    <row r="21" spans="1:16" s="15" customFormat="1" ht="19.5" customHeight="1" x14ac:dyDescent="0.3">
      <c r="A21" s="53">
        <v>1992</v>
      </c>
      <c r="B21" s="95" t="s">
        <v>90</v>
      </c>
      <c r="C21" s="33">
        <v>0</v>
      </c>
      <c r="D21" s="33">
        <v>-4.9644847499999996</v>
      </c>
      <c r="E21" s="33">
        <v>4.9644847499999996</v>
      </c>
      <c r="F21" s="33">
        <v>0</v>
      </c>
      <c r="G21" s="11">
        <v>0</v>
      </c>
      <c r="H21" s="33">
        <v>0</v>
      </c>
      <c r="I21" s="33">
        <v>0</v>
      </c>
      <c r="J21" s="33">
        <v>0</v>
      </c>
      <c r="K21" s="33">
        <v>0</v>
      </c>
      <c r="L21" s="55"/>
      <c r="M21" s="33">
        <v>0</v>
      </c>
      <c r="N21" s="33">
        <v>4.9644847499999996</v>
      </c>
      <c r="O21" s="33">
        <v>-4.9644847499999996</v>
      </c>
      <c r="P21" s="33">
        <v>0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1071.1703240323136</v>
      </c>
      <c r="D23" s="26">
        <v>700.16880401618039</v>
      </c>
      <c r="E23" s="26">
        <v>45.625289405920057</v>
      </c>
      <c r="F23" s="26">
        <v>325.37623061021316</v>
      </c>
      <c r="G23" s="27"/>
      <c r="H23" s="26">
        <v>1003.6007057699999</v>
      </c>
      <c r="I23" s="26">
        <v>647.88684648000003</v>
      </c>
      <c r="J23" s="26">
        <v>40.972669179999997</v>
      </c>
      <c r="K23" s="27">
        <v>314.74119010999982</v>
      </c>
      <c r="L23" s="27"/>
      <c r="M23" s="26">
        <v>-67.569618262313568</v>
      </c>
      <c r="N23" s="26">
        <v>-52.281957536180279</v>
      </c>
      <c r="O23" s="26">
        <v>-4.6526202259200575</v>
      </c>
      <c r="P23" s="26">
        <v>-10.635040500213233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0" t="s">
        <v>460</v>
      </c>
      <c r="B25" s="5"/>
      <c r="C25" s="118" t="s">
        <v>473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18" t="s">
        <v>474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">
      <c r="A27" s="80" t="s">
        <v>393</v>
      </c>
      <c r="B27" s="5"/>
    </row>
    <row r="28" spans="1:16" ht="15" customHeight="1" x14ac:dyDescent="0.3">
      <c r="A28" s="97" t="s">
        <v>394</v>
      </c>
    </row>
    <row r="29" spans="1:16" x14ac:dyDescent="0.3">
      <c r="A29" s="97" t="s">
        <v>395</v>
      </c>
    </row>
    <row r="30" spans="1:16" x14ac:dyDescent="0.3">
      <c r="A30" s="97" t="s">
        <v>396</v>
      </c>
    </row>
    <row r="33" spans="1:1" x14ac:dyDescent="0.3">
      <c r="A33" s="97" t="s">
        <v>457</v>
      </c>
    </row>
  </sheetData>
  <mergeCells count="5">
    <mergeCell ref="C2:P2"/>
    <mergeCell ref="C3:F3"/>
    <mergeCell ref="H3:K3"/>
    <mergeCell ref="M3:P3"/>
    <mergeCell ref="A2:B2"/>
  </mergeCells>
  <printOptions horizontalCentered="1"/>
  <pageMargins left="0.25" right="0.25" top="0.75" bottom="0.75" header="0.3" footer="0.3"/>
  <pageSetup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2018-05-30T15:50:54Z</cp:lastPrinted>
  <dcterms:created xsi:type="dcterms:W3CDTF">2016-10-19T17:33:59Z</dcterms:created>
  <dcterms:modified xsi:type="dcterms:W3CDTF">2018-05-30T17:51:09Z</dcterms:modified>
</cp:coreProperties>
</file>